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65" activeTab="0"/>
  </bookViews>
  <sheets>
    <sheet name="Item 1 - Planilha de Custos-Sem Insalubridade" sheetId="1" r:id="rId1"/>
    <sheet name="Item 2 - Planilha de Custos-Com Insalubridade" sheetId="2" r:id="rId2"/>
    <sheet name="Proposta" sheetId="3" r:id="rId3"/>
  </sheets>
  <definedNames/>
  <calcPr fullCalcOnLoad="1"/>
</workbook>
</file>

<file path=xl/sharedStrings.xml><?xml version="1.0" encoding="utf-8"?>
<sst xmlns="http://schemas.openxmlformats.org/spreadsheetml/2006/main" count="400" uniqueCount="145">
  <si>
    <r>
      <t xml:space="preserve">PREGÃO ELETRÔNICO Nº 18/2018 – IFSULDEMINAS – Campus Muzambinho
</t>
    </r>
    <r>
      <rPr>
        <b/>
        <sz val="12"/>
        <color indexed="8"/>
        <rFont val="Arial"/>
        <family val="2"/>
      </rPr>
      <t>PROCESSO Nº 23346.000201.2018-39</t>
    </r>
  </si>
  <si>
    <t>Anexo III Planilha de Custos e Formação de Preços – Limpeza</t>
  </si>
  <si>
    <t xml:space="preserve">Categoria profissional: </t>
  </si>
  <si>
    <t>Discriminação dos Serviços</t>
  </si>
  <si>
    <t>A</t>
  </si>
  <si>
    <t>Data de apresentação da proposta</t>
  </si>
  <si>
    <t>B</t>
  </si>
  <si>
    <t>Município</t>
  </si>
  <si>
    <t>C</t>
  </si>
  <si>
    <t>Ano do Acordo, Convenção ou Dissídio Coletivo</t>
  </si>
  <si>
    <t>D</t>
  </si>
  <si>
    <t>Nº de meses de execução contratual</t>
  </si>
  <si>
    <t>Identificação do Serviço</t>
  </si>
  <si>
    <t>Tipo de Serviço</t>
  </si>
  <si>
    <t>Unidade de Medida</t>
  </si>
  <si>
    <t>Quantidade total a contratar (em função da unidade de medida)</t>
  </si>
  <si>
    <t>Posto</t>
  </si>
  <si>
    <t>Dados para composição dos custos referentes à mão-de-obra</t>
  </si>
  <si>
    <t>Tipo de serviço (mesmo serviço com características distintas)</t>
  </si>
  <si>
    <t>Classificação Brasileira de Ocupações (CBO)</t>
  </si>
  <si>
    <t>Salário Nominativo da Categoria Profissional</t>
  </si>
  <si>
    <t>Categoria profissional (vinculada à execução contratual)</t>
  </si>
  <si>
    <t>Data base da categoria (dia/mês/ano)</t>
  </si>
  <si>
    <t>MÓDULO 1 - COMPOSIÇÃO DA REMUNERAÇÃO</t>
  </si>
  <si>
    <t>COMPOSIÇÃO DA REMUNERAÇÃO</t>
  </si>
  <si>
    <t>VALOR (R$)</t>
  </si>
  <si>
    <t>Salário Base</t>
  </si>
  <si>
    <t xml:space="preserve">Adicional Periculosidade </t>
  </si>
  <si>
    <t>Adicional Insalubridade</t>
  </si>
  <si>
    <t>Adicional Noturno</t>
  </si>
  <si>
    <t>E</t>
  </si>
  <si>
    <t>Adicional de Hora Noturna Reduzida</t>
  </si>
  <si>
    <t>F</t>
  </si>
  <si>
    <t>Adicional de Hora Extra no Feriado Trabalhado</t>
  </si>
  <si>
    <t>G</t>
  </si>
  <si>
    <t>Outros (especificar)</t>
  </si>
  <si>
    <t>TOTAL DO MÓDULO 1</t>
  </si>
  <si>
    <t>MÓDULO 2 – ENCARGOS E BENEFÍCIOS ANUAIS, MENSAIS E DIÁRIOS</t>
  </si>
  <si>
    <t>Submódulo 2.1 - 13º Salário, Férias e Adicional de Férias</t>
  </si>
  <si>
    <t>%</t>
  </si>
  <si>
    <r>
      <t>13 (Décimo-terceiro) salário</t>
    </r>
    <r>
      <rPr>
        <sz val="10"/>
        <color indexed="10"/>
        <rFont val="Arial"/>
        <family val="2"/>
      </rPr>
      <t xml:space="preserve"> </t>
    </r>
  </si>
  <si>
    <t>Férias e Adicional de Férias</t>
  </si>
  <si>
    <t>TOTAL SUBMÓDULO 2.1</t>
  </si>
  <si>
    <t>Submódulo 2.2 - GPS, FGTS e Outras Contribuições</t>
  </si>
  <si>
    <t>Base de Cálculo</t>
  </si>
  <si>
    <t>2.2</t>
  </si>
  <si>
    <t>GPS, FGTS e Outras Contribuições</t>
  </si>
  <si>
    <t xml:space="preserve">INSS </t>
  </si>
  <si>
    <t xml:space="preserve">Salário Educação </t>
  </si>
  <si>
    <t>SAT (Seguro Acidente de Trabalho)</t>
  </si>
  <si>
    <t>SESC ou SESI</t>
  </si>
  <si>
    <t xml:space="preserve">SENAI - SENAC </t>
  </si>
  <si>
    <t xml:space="preserve">SEBRAE </t>
  </si>
  <si>
    <t xml:space="preserve">INCRA </t>
  </si>
  <si>
    <t>H</t>
  </si>
  <si>
    <t xml:space="preserve">FGTS </t>
  </si>
  <si>
    <t>TOTAL SUBMÓDULO 2.2</t>
  </si>
  <si>
    <t>Submódulo 2.3 - Benefícios Mensais e Diários</t>
  </si>
  <si>
    <t xml:space="preserve">Transporte </t>
  </si>
  <si>
    <t xml:space="preserve">Auxílio-Refeição/Alimentação </t>
  </si>
  <si>
    <t xml:space="preserve">Assistência Médica e Familiar </t>
  </si>
  <si>
    <t>Diárias</t>
  </si>
  <si>
    <t>Seguro de vida</t>
  </si>
  <si>
    <t>TOTAL SUBMÓDULO 2.3</t>
  </si>
  <si>
    <t>QUADRO-RESUMO DO MÓDULO 2 - ENCARGOS, BENEFÍCIOS ANUAIS, MENSAIS E DIÁRIOS</t>
  </si>
  <si>
    <t>Módulo 2 - Encargos, Benefícios Anuais, Mensais e Diários</t>
  </si>
  <si>
    <t>2.1</t>
  </si>
  <si>
    <t>13º Salário, Férias e Adicional de Férias</t>
  </si>
  <si>
    <t>2.3</t>
  </si>
  <si>
    <t>Benefícios Mensais e Diários</t>
  </si>
  <si>
    <t>TOTAL DO MÓDULO 2</t>
  </si>
  <si>
    <t>MÓDULO 3 – PROVISÃO PARA RESCISÃO</t>
  </si>
  <si>
    <t>PROVISÃO PARA RESCISÃO</t>
  </si>
  <si>
    <t>Aviso Prévio Indenizado</t>
  </si>
  <si>
    <t>Incidência do FGTS sobre Aviso Prévio Indenizado</t>
  </si>
  <si>
    <t>Multa do FGTS e Contribuição Social sobre o Aviso Prévio Indenizado</t>
  </si>
  <si>
    <t>Aviso Prévio Trabalhado</t>
  </si>
  <si>
    <t xml:space="preserve">Multa do FGTS e Contribuição Social sobre o Aviso Prévio Trabalhado. </t>
  </si>
  <si>
    <t>TOTAL DO MÓDULO 3</t>
  </si>
  <si>
    <t>MÓDULO 4 – CUSTO DE REPOSIÇÃO DO PROFISSIONAL AUSENTE</t>
  </si>
  <si>
    <t>Submódulo 4.1 - Ausências Legais</t>
  </si>
  <si>
    <t xml:space="preserve">Férias </t>
  </si>
  <si>
    <t>Ausências Legais</t>
  </si>
  <si>
    <t>Licença Paternidade</t>
  </si>
  <si>
    <r>
      <t>Ausência por Acidente de Trabalho</t>
    </r>
    <r>
      <rPr>
        <sz val="10"/>
        <color indexed="10"/>
        <rFont val="Arial"/>
        <family val="2"/>
      </rPr>
      <t xml:space="preserve"> </t>
    </r>
  </si>
  <si>
    <t>Afastamento Maternidade</t>
  </si>
  <si>
    <t>TOTAL SUBMÓDULO 4.1</t>
  </si>
  <si>
    <t>Submódulo 4.2 - Intrajornada</t>
  </si>
  <si>
    <t>Intervalo para Repouso ou Alimentação</t>
  </si>
  <si>
    <t>TOTAL SUBMÓDULO 4.2</t>
  </si>
  <si>
    <t>QUADRO-RESUMO DO MÓDULO 4 - CUSTO DE REPOSIÇÃO DO PROFISSIONAL AUSENTE</t>
  </si>
  <si>
    <t>Módulo 4 - Custo de Reposição do Profissional Ausente</t>
  </si>
  <si>
    <t>4.1</t>
  </si>
  <si>
    <t>4.2</t>
  </si>
  <si>
    <t>Intrajornada</t>
  </si>
  <si>
    <t>TOTAL DO MÓDULO 4</t>
  </si>
  <si>
    <t>MÓDULO 5 – INSUMOS DIVERSOS</t>
  </si>
  <si>
    <t>INSUMOS DIVERSOS</t>
  </si>
  <si>
    <t xml:space="preserve">Uniformes </t>
  </si>
  <si>
    <t>Materiais</t>
  </si>
  <si>
    <t>Equipamentos – (EPI's)</t>
  </si>
  <si>
    <t>TOTAL DO MÓDULO 5</t>
  </si>
  <si>
    <t>MÓDULO 6 – CUSTOS INDIRETOS, TRIBUTOS E LUCRO</t>
  </si>
  <si>
    <t>CUSTOS INDIRETOS, TRIBUTOS E LUCRO</t>
  </si>
  <si>
    <t>Custos Indiretos</t>
  </si>
  <si>
    <t>Lucro</t>
  </si>
  <si>
    <t>TRIBUTOS</t>
  </si>
  <si>
    <t>C.1</t>
  </si>
  <si>
    <t>C.2</t>
  </si>
  <si>
    <t>C.3</t>
  </si>
  <si>
    <t>ISS</t>
  </si>
  <si>
    <t>TOTAL DO MÓDULO 6</t>
  </si>
  <si>
    <t>a)</t>
  </si>
  <si>
    <t>Tributos % = To = .............................................................</t>
  </si>
  <si>
    <t>b)</t>
  </si>
  <si>
    <t>(Total dos Módulos 1, 2, 3, 4 e 5+ Custos indiretos + lucro)= Po = ........</t>
  </si>
  <si>
    <t>c)</t>
  </si>
  <si>
    <t>Po / (1 - To) = P1 = ..............................................................................</t>
  </si>
  <si>
    <t>Valor dos Tributos = P1 - Po</t>
  </si>
  <si>
    <t>QUADRO RESUMO DO CUSTO POR EMPREGADO</t>
  </si>
  <si>
    <t>Mão-de-Obra vinculada à execução contratual (valor por empregado)</t>
  </si>
  <si>
    <t>Subtotal (A + B + C + D + E)</t>
  </si>
  <si>
    <t>PREÇO TOTAL POR EMPREGADO</t>
  </si>
  <si>
    <t>FATOR K</t>
  </si>
  <si>
    <t xml:space="preserve">MODELO DE PROPOSTA </t>
  </si>
  <si>
    <t>IDENTIFICAÇÃO</t>
  </si>
  <si>
    <t xml:space="preserve">RAZÃO SOCIAL: </t>
  </si>
  <si>
    <t xml:space="preserve">ENDEREÇO: </t>
  </si>
  <si>
    <t>UF:</t>
  </si>
  <si>
    <t xml:space="preserve">CEP: </t>
  </si>
  <si>
    <t xml:space="preserve">TELEFONE: </t>
  </si>
  <si>
    <t>EMAIL:</t>
  </si>
  <si>
    <t xml:space="preserve">GRUPO </t>
  </si>
  <si>
    <t>ITEM</t>
  </si>
  <si>
    <t>DESCRIÇÃO DO POSTO</t>
  </si>
  <si>
    <t>QUANTIDADE 
DE POSTOS</t>
  </si>
  <si>
    <t>QUANTIDADE
DE EMPREGADOS
POR POSTO</t>
  </si>
  <si>
    <t>TOTAL DE
EMPREGADOS</t>
  </si>
  <si>
    <t>VALOR
MENSAL
POR EMPREGADO</t>
  </si>
  <si>
    <t>VALOR
MENSAL
DOS POSTOS</t>
  </si>
  <si>
    <t>VALOR ANUAL
DOS POSTOS
12 MESES</t>
  </si>
  <si>
    <t>SERVIÇOS DE LIMPEZA E CONSERVAÇÃO
(SEM INSALUBRIDADE)</t>
  </si>
  <si>
    <t>SERVIÇOS DE LIMPEZA E CONSERVAÇÃO
(COM INSALUBRIDADE)</t>
  </si>
  <si>
    <t>Os postos de trabalho  de 44h semanais será 1 empregado por posto.</t>
  </si>
  <si>
    <t>VALOR ANUAL DOS POSTOS 12 MESES – O VALOR CALCULADO NESTA COLUNA DEVERÁ SER DESCRITO NO COMPRAS GOVERNAMENTAIS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</si>
</sst>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D/M/YYYY"/>
    <numFmt numFmtId="166" formatCode="&quot;R$ &quot;#,##0.00\ ;[RED]&quot;(R$ &quot;#,##0.00\)"/>
    <numFmt numFmtId="167" formatCode="[$R$-416]\ #,##0.00;[RED]\-[$R$-416]\ #,##0.00"/>
    <numFmt numFmtId="168" formatCode="0%"/>
    <numFmt numFmtId="169" formatCode="0.00%"/>
    <numFmt numFmtId="170" formatCode="0.00"/>
    <numFmt numFmtId="171" formatCode="* #,##0.00\ ;* \(#,##0.00\);* \-#\ ;@\ "/>
    <numFmt numFmtId="172" formatCode="0.000%"/>
    <numFmt numFmtId="173" formatCode="* #,##0.00\ ;* #,##0.00\ ;* \-#\ ;@\ "/>
    <numFmt numFmtId="174" formatCode="0.00000%"/>
    <numFmt numFmtId="175" formatCode="* #,##0.00\ ;\-* #,##0.00\ ;* \-#\ ;@\ "/>
  </numFmts>
  <fonts count="15"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5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5"/>
      <color indexed="8"/>
      <name val="Arial"/>
      <family val="2"/>
    </font>
    <font>
      <sz val="11.5"/>
      <color indexed="8"/>
      <name val="Arial"/>
      <family val="2"/>
    </font>
    <font>
      <sz val="10"/>
      <color indexed="8"/>
      <name val="Arial"/>
      <family val="2"/>
    </font>
    <font>
      <b/>
      <sz val="7"/>
      <color indexed="8"/>
      <name val="Arial"/>
      <family val="2"/>
    </font>
    <font>
      <sz val="20"/>
      <name val="Arial"/>
      <family val="2"/>
    </font>
    <font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ill="0" applyBorder="0" applyProtection="0">
      <alignment/>
    </xf>
    <xf numFmtId="41" fontId="0" fillId="0" borderId="0" applyFill="0" applyBorder="0" applyAlignment="0" applyProtection="0"/>
    <xf numFmtId="171" fontId="0" fillId="0" borderId="0" applyFill="0" applyBorder="0" applyProtection="0">
      <alignment/>
    </xf>
    <xf numFmtId="42" fontId="0" fillId="0" borderId="0" applyFill="0" applyBorder="0" applyAlignment="0" applyProtection="0"/>
    <xf numFmtId="168" fontId="0" fillId="0" borderId="0" applyFill="0" applyBorder="0" applyProtection="0">
      <alignment/>
    </xf>
    <xf numFmtId="164" fontId="0" fillId="0" borderId="0">
      <alignment/>
      <protection/>
    </xf>
  </cellStyleXfs>
  <cellXfs count="10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Fill="1" applyBorder="1" applyAlignment="1">
      <alignment horizontal="center" vertical="center" wrapText="1"/>
    </xf>
    <xf numFmtId="164" fontId="3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1" fillId="2" borderId="1" xfId="0" applyFont="1" applyFill="1" applyBorder="1" applyAlignment="1">
      <alignment horizontal="center"/>
    </xf>
    <xf numFmtId="164" fontId="0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4" fontId="0" fillId="0" borderId="1" xfId="0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0" fillId="0" borderId="1" xfId="0" applyFill="1" applyBorder="1" applyAlignment="1">
      <alignment horizontal="center"/>
    </xf>
    <xf numFmtId="164" fontId="0" fillId="0" borderId="0" xfId="0" applyFont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right"/>
    </xf>
    <xf numFmtId="164" fontId="0" fillId="0" borderId="0" xfId="0" applyBorder="1" applyAlignment="1">
      <alignment horizontal="center"/>
    </xf>
    <xf numFmtId="164" fontId="1" fillId="0" borderId="1" xfId="0" applyFont="1" applyBorder="1" applyAlignment="1">
      <alignment horizontal="center"/>
    </xf>
    <xf numFmtId="167" fontId="0" fillId="0" borderId="1" xfId="0" applyNumberFormat="1" applyBorder="1" applyAlignment="1">
      <alignment horizontal="right"/>
    </xf>
    <xf numFmtId="169" fontId="0" fillId="0" borderId="1" xfId="19" applyNumberFormat="1" applyFill="1" applyBorder="1" applyAlignment="1" applyProtection="1">
      <alignment horizontal="center"/>
      <protection/>
    </xf>
    <xf numFmtId="167" fontId="0" fillId="0" borderId="1" xfId="0" applyNumberFormat="1" applyFill="1" applyBorder="1" applyAlignment="1">
      <alignment horizontal="right"/>
    </xf>
    <xf numFmtId="167" fontId="0" fillId="0" borderId="1" xfId="19" applyNumberFormat="1" applyFill="1" applyBorder="1" applyAlignment="1" applyProtection="1">
      <alignment horizontal="center"/>
      <protection/>
    </xf>
    <xf numFmtId="164" fontId="0" fillId="0" borderId="0" xfId="0" applyAlignment="1">
      <alignment horizontal="left"/>
    </xf>
    <xf numFmtId="164" fontId="1" fillId="0" borderId="1" xfId="0" applyFont="1" applyFill="1" applyBorder="1" applyAlignment="1">
      <alignment horizontal="center"/>
    </xf>
    <xf numFmtId="167" fontId="1" fillId="0" borderId="1" xfId="0" applyNumberFormat="1" applyFont="1" applyBorder="1" applyAlignment="1">
      <alignment horizontal="right"/>
    </xf>
    <xf numFmtId="170" fontId="1" fillId="0" borderId="0" xfId="0" applyNumberFormat="1" applyFont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169" fontId="0" fillId="3" borderId="1" xfId="0" applyNumberFormat="1" applyFont="1" applyFill="1" applyBorder="1" applyAlignment="1">
      <alignment horizontal="center"/>
    </xf>
    <xf numFmtId="169" fontId="1" fillId="0" borderId="1" xfId="0" applyNumberFormat="1" applyFont="1" applyBorder="1" applyAlignment="1">
      <alignment horizontal="center"/>
    </xf>
    <xf numFmtId="164" fontId="1" fillId="3" borderId="2" xfId="0" applyFont="1" applyFill="1" applyBorder="1" applyAlignment="1">
      <alignment horizontal="center"/>
    </xf>
    <xf numFmtId="164" fontId="1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4" fillId="0" borderId="0" xfId="0" applyFont="1" applyAlignment="1">
      <alignment horizontal="center"/>
    </xf>
    <xf numFmtId="167" fontId="1" fillId="0" borderId="1" xfId="0" applyNumberFormat="1" applyFont="1" applyBorder="1" applyAlignment="1">
      <alignment horizontal="center" vertical="center"/>
    </xf>
    <xf numFmtId="171" fontId="4" fillId="0" borderId="0" xfId="17" applyFont="1" applyFill="1" applyBorder="1" applyAlignment="1" applyProtection="1">
      <alignment horizontal="center"/>
      <protection/>
    </xf>
    <xf numFmtId="172" fontId="0" fillId="4" borderId="1" xfId="0" applyNumberFormat="1" applyFill="1" applyBorder="1" applyAlignment="1">
      <alignment horizontal="center"/>
    </xf>
    <xf numFmtId="173" fontId="0" fillId="0" borderId="0" xfId="0" applyNumberFormat="1" applyAlignment="1">
      <alignment horizontal="center"/>
    </xf>
    <xf numFmtId="164" fontId="1" fillId="3" borderId="3" xfId="0" applyFont="1" applyFill="1" applyBorder="1" applyAlignment="1">
      <alignment horizontal="center"/>
    </xf>
    <xf numFmtId="164" fontId="5" fillId="0" borderId="1" xfId="0" applyFont="1" applyFill="1" applyBorder="1" applyAlignment="1">
      <alignment horizontal="center"/>
    </xf>
    <xf numFmtId="164" fontId="1" fillId="5" borderId="1" xfId="0" applyFont="1" applyFill="1" applyBorder="1" applyAlignment="1">
      <alignment horizontal="center"/>
    </xf>
    <xf numFmtId="167" fontId="0" fillId="0" borderId="1" xfId="0" applyNumberFormat="1" applyFont="1" applyBorder="1" applyAlignment="1">
      <alignment horizontal="right"/>
    </xf>
    <xf numFmtId="167" fontId="0" fillId="0" borderId="1" xfId="0" applyNumberFormat="1" applyFont="1" applyFill="1" applyBorder="1" applyAlignment="1">
      <alignment horizontal="right"/>
    </xf>
    <xf numFmtId="167" fontId="1" fillId="0" borderId="1" xfId="0" applyNumberFormat="1" applyFont="1" applyFill="1" applyBorder="1" applyAlignment="1">
      <alignment horizontal="right"/>
    </xf>
    <xf numFmtId="164" fontId="1" fillId="3" borderId="4" xfId="0" applyFont="1" applyFill="1" applyBorder="1" applyAlignment="1">
      <alignment horizontal="center"/>
    </xf>
    <xf numFmtId="169" fontId="0" fillId="0" borderId="1" xfId="0" applyNumberFormat="1" applyFont="1" applyFill="1" applyBorder="1" applyAlignment="1">
      <alignment horizontal="center"/>
    </xf>
    <xf numFmtId="169" fontId="0" fillId="0" borderId="1" xfId="0" applyNumberFormat="1" applyFill="1" applyBorder="1" applyAlignment="1">
      <alignment horizontal="center"/>
    </xf>
    <xf numFmtId="164" fontId="1" fillId="0" borderId="3" xfId="0" applyFont="1" applyBorder="1" applyAlignment="1">
      <alignment horizontal="center"/>
    </xf>
    <xf numFmtId="169" fontId="0" fillId="0" borderId="1" xfId="0" applyNumberFormat="1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169" fontId="0" fillId="0" borderId="0" xfId="0" applyNumberFormat="1" applyAlignment="1">
      <alignment horizontal="center"/>
    </xf>
    <xf numFmtId="164" fontId="1" fillId="3" borderId="5" xfId="0" applyFon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170" fontId="0" fillId="0" borderId="1" xfId="0" applyNumberFormat="1" applyFill="1" applyBorder="1" applyAlignment="1">
      <alignment horizontal="right"/>
    </xf>
    <xf numFmtId="164" fontId="0" fillId="0" borderId="0" xfId="0" applyFill="1" applyAlignment="1">
      <alignment horizontal="center"/>
    </xf>
    <xf numFmtId="170" fontId="1" fillId="0" borderId="1" xfId="0" applyNumberFormat="1" applyFont="1" applyBorder="1" applyAlignment="1">
      <alignment horizontal="right"/>
    </xf>
    <xf numFmtId="164" fontId="1" fillId="3" borderId="6" xfId="0" applyFont="1" applyFill="1" applyBorder="1" applyAlignment="1">
      <alignment horizontal="center"/>
    </xf>
    <xf numFmtId="170" fontId="0" fillId="0" borderId="1" xfId="0" applyNumberFormat="1" applyFont="1" applyBorder="1" applyAlignment="1">
      <alignment horizontal="right"/>
    </xf>
    <xf numFmtId="170" fontId="0" fillId="0" borderId="1" xfId="0" applyNumberFormat="1" applyFont="1" applyFill="1" applyBorder="1" applyAlignment="1">
      <alignment horizontal="right"/>
    </xf>
    <xf numFmtId="170" fontId="1" fillId="0" borderId="1" xfId="0" applyNumberFormat="1" applyFont="1" applyFill="1" applyBorder="1" applyAlignment="1">
      <alignment horizontal="right"/>
    </xf>
    <xf numFmtId="164" fontId="0" fillId="0" borderId="0" xfId="0" applyBorder="1" applyAlignment="1">
      <alignment horizontal="left"/>
    </xf>
    <xf numFmtId="164" fontId="1" fillId="3" borderId="1" xfId="0" applyFont="1" applyFill="1" applyBorder="1" applyAlignment="1">
      <alignment horizontal="center"/>
    </xf>
    <xf numFmtId="169" fontId="0" fillId="4" borderId="1" xfId="0" applyNumberFormat="1" applyFill="1" applyBorder="1" applyAlignment="1">
      <alignment/>
    </xf>
    <xf numFmtId="169" fontId="0" fillId="0" borderId="1" xfId="0" applyNumberFormat="1" applyFill="1" applyBorder="1" applyAlignment="1">
      <alignment/>
    </xf>
    <xf numFmtId="169" fontId="1" fillId="0" borderId="1" xfId="19" applyNumberFormat="1" applyFont="1" applyFill="1" applyBorder="1" applyAlignment="1" applyProtection="1">
      <alignment horizontal="center"/>
      <protection/>
    </xf>
    <xf numFmtId="170" fontId="1" fillId="0" borderId="0" xfId="0" applyNumberFormat="1" applyFont="1" applyFill="1" applyBorder="1" applyAlignment="1">
      <alignment horizontal="center"/>
    </xf>
    <xf numFmtId="164" fontId="7" fillId="0" borderId="7" xfId="0" applyFont="1" applyBorder="1" applyAlignment="1">
      <alignment horizontal="center"/>
    </xf>
    <xf numFmtId="164" fontId="7" fillId="0" borderId="8" xfId="0" applyFont="1" applyBorder="1" applyAlignment="1">
      <alignment horizontal="left"/>
    </xf>
    <xf numFmtId="169" fontId="7" fillId="0" borderId="8" xfId="19" applyNumberFormat="1" applyFont="1" applyFill="1" applyBorder="1" applyAlignment="1" applyProtection="1">
      <alignment/>
      <protection/>
    </xf>
    <xf numFmtId="170" fontId="7" fillId="0" borderId="9" xfId="0" applyNumberFormat="1" applyFont="1" applyFill="1" applyBorder="1" applyAlignment="1">
      <alignment/>
    </xf>
    <xf numFmtId="164" fontId="7" fillId="0" borderId="10" xfId="0" applyFont="1" applyBorder="1" applyAlignment="1">
      <alignment horizontal="center"/>
    </xf>
    <xf numFmtId="164" fontId="7" fillId="0" borderId="0" xfId="0" applyNumberFormat="1" applyFont="1" applyBorder="1" applyAlignment="1">
      <alignment horizontal="left"/>
    </xf>
    <xf numFmtId="169" fontId="7" fillId="0" borderId="0" xfId="19" applyNumberFormat="1" applyFont="1" applyFill="1" applyBorder="1" applyAlignment="1" applyProtection="1">
      <alignment/>
      <protection/>
    </xf>
    <xf numFmtId="170" fontId="7" fillId="0" borderId="11" xfId="0" applyNumberFormat="1" applyFont="1" applyFill="1" applyBorder="1" applyAlignment="1">
      <alignment/>
    </xf>
    <xf numFmtId="164" fontId="7" fillId="0" borderId="0" xfId="0" applyFont="1" applyBorder="1" applyAlignment="1">
      <alignment horizontal="left"/>
    </xf>
    <xf numFmtId="175" fontId="7" fillId="0" borderId="11" xfId="15" applyFont="1" applyFill="1" applyBorder="1" applyAlignment="1" applyProtection="1">
      <alignment/>
      <protection/>
    </xf>
    <xf numFmtId="164" fontId="7" fillId="0" borderId="12" xfId="0" applyFont="1" applyBorder="1" applyAlignment="1">
      <alignment horizontal="center"/>
    </xf>
    <xf numFmtId="164" fontId="7" fillId="0" borderId="13" xfId="0" applyFont="1" applyBorder="1" applyAlignment="1">
      <alignment horizontal="left"/>
    </xf>
    <xf numFmtId="169" fontId="7" fillId="0" borderId="13" xfId="19" applyNumberFormat="1" applyFont="1" applyFill="1" applyBorder="1" applyAlignment="1" applyProtection="1">
      <alignment/>
      <protection/>
    </xf>
    <xf numFmtId="175" fontId="7" fillId="0" borderId="14" xfId="15" applyFont="1" applyFill="1" applyBorder="1" applyAlignment="1" applyProtection="1">
      <alignment/>
      <protection/>
    </xf>
    <xf numFmtId="171" fontId="1" fillId="0" borderId="0" xfId="17" applyFont="1" applyFill="1" applyBorder="1" applyAlignment="1" applyProtection="1">
      <alignment horizontal="center"/>
      <protection/>
    </xf>
    <xf numFmtId="170" fontId="0" fillId="0" borderId="0" xfId="0" applyNumberFormat="1" applyAlignment="1">
      <alignment horizontal="center"/>
    </xf>
    <xf numFmtId="164" fontId="1" fillId="0" borderId="0" xfId="0" applyFont="1" applyAlignment="1">
      <alignment/>
    </xf>
    <xf numFmtId="167" fontId="1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8" fillId="6" borderId="15" xfId="0" applyFont="1" applyFill="1" applyBorder="1" applyAlignment="1">
      <alignment horizontal="center" vertical="center" wrapText="1"/>
    </xf>
    <xf numFmtId="164" fontId="9" fillId="6" borderId="15" xfId="0" applyFont="1" applyFill="1" applyBorder="1" applyAlignment="1">
      <alignment horizontal="center" vertical="center"/>
    </xf>
    <xf numFmtId="164" fontId="10" fillId="0" borderId="0" xfId="0" applyFont="1" applyAlignment="1">
      <alignment/>
    </xf>
    <xf numFmtId="164" fontId="0" fillId="0" borderId="0" xfId="0" applyFont="1" applyAlignment="1">
      <alignment horizontal="left" vertical="center"/>
    </xf>
    <xf numFmtId="164" fontId="11" fillId="0" borderId="0" xfId="0" applyFont="1" applyAlignment="1">
      <alignment/>
    </xf>
    <xf numFmtId="164" fontId="8" fillId="6" borderId="15" xfId="0" applyFont="1" applyFill="1" applyBorder="1" applyAlignment="1">
      <alignment horizontal="center" vertical="center"/>
    </xf>
    <xf numFmtId="164" fontId="1" fillId="6" borderId="15" xfId="0" applyFont="1" applyFill="1" applyBorder="1" applyAlignment="1">
      <alignment horizontal="center" vertical="center"/>
    </xf>
    <xf numFmtId="164" fontId="12" fillId="6" borderId="15" xfId="0" applyFont="1" applyFill="1" applyBorder="1" applyAlignment="1">
      <alignment horizontal="center" vertical="center" wrapText="1"/>
    </xf>
    <xf numFmtId="164" fontId="13" fillId="0" borderId="15" xfId="0" applyFont="1" applyBorder="1" applyAlignment="1">
      <alignment horizontal="center" vertical="center"/>
    </xf>
    <xf numFmtId="164" fontId="0" fillId="0" borderId="15" xfId="0" applyFont="1" applyBorder="1" applyAlignment="1">
      <alignment horizontal="center"/>
    </xf>
    <xf numFmtId="164" fontId="0" fillId="0" borderId="15" xfId="0" applyFont="1" applyBorder="1" applyAlignment="1">
      <alignment horizontal="center" wrapText="1"/>
    </xf>
    <xf numFmtId="167" fontId="0" fillId="0" borderId="15" xfId="0" applyNumberFormat="1" applyFont="1" applyBorder="1" applyAlignment="1">
      <alignment horizontal="right"/>
    </xf>
    <xf numFmtId="167" fontId="0" fillId="0" borderId="15" xfId="0" applyNumberFormat="1" applyFont="1" applyBorder="1" applyAlignment="1">
      <alignment/>
    </xf>
    <xf numFmtId="164" fontId="0" fillId="0" borderId="15" xfId="0" applyFont="1" applyBorder="1" applyAlignment="1">
      <alignment/>
    </xf>
    <xf numFmtId="164" fontId="1" fillId="0" borderId="15" xfId="0" applyFont="1" applyBorder="1" applyAlignment="1">
      <alignment horizontal="center"/>
    </xf>
    <xf numFmtId="164" fontId="1" fillId="0" borderId="15" xfId="0" applyFont="1" applyBorder="1" applyAlignment="1">
      <alignment/>
    </xf>
    <xf numFmtId="167" fontId="1" fillId="7" borderId="15" xfId="0" applyNumberFormat="1" applyFont="1" applyFill="1" applyBorder="1" applyAlignment="1">
      <alignment horizontal="right"/>
    </xf>
    <xf numFmtId="164" fontId="14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FF99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3"/>
  <sheetViews>
    <sheetView tabSelected="1" zoomScale="118" zoomScaleNormal="118" workbookViewId="0" topLeftCell="A1">
      <selection activeCell="J11" sqref="J11"/>
    </sheetView>
  </sheetViews>
  <sheetFormatPr defaultColWidth="8.00390625" defaultRowHeight="12.75"/>
  <cols>
    <col min="1" max="1" width="11.7109375" style="1" customWidth="1"/>
    <col min="2" max="2" width="8.8515625" style="1" customWidth="1"/>
    <col min="3" max="3" width="8.57421875" style="1" customWidth="1"/>
    <col min="4" max="4" width="10.00390625" style="1" customWidth="1"/>
    <col min="5" max="5" width="10.7109375" style="1" customWidth="1"/>
    <col min="6" max="6" width="8.57421875" style="1" customWidth="1"/>
    <col min="7" max="7" width="18.8515625" style="1" customWidth="1"/>
    <col min="8" max="8" width="9.8515625" style="1" customWidth="1"/>
    <col min="9" max="9" width="13.140625" style="1" customWidth="1"/>
    <col min="10" max="10" width="49.7109375" style="1" customWidth="1"/>
    <col min="11" max="11" width="38.00390625" style="1" customWidth="1"/>
    <col min="12" max="12" width="15.7109375" style="1" customWidth="1"/>
    <col min="13" max="13" width="9.421875" style="1" customWidth="1"/>
    <col min="14" max="16384" width="8.57421875" style="1" customWidth="1"/>
  </cols>
  <sheetData>
    <row r="1" spans="1:9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2.75">
      <c r="A4" s="4" t="s">
        <v>2</v>
      </c>
      <c r="B4" s="4"/>
      <c r="C4" s="4"/>
      <c r="D4" s="4"/>
      <c r="E4" s="4"/>
      <c r="F4" s="4"/>
      <c r="G4" s="4"/>
      <c r="H4" s="4"/>
      <c r="I4" s="4"/>
    </row>
    <row r="5" spans="1:9" ht="12.75">
      <c r="A5" s="5"/>
      <c r="B5" s="5"/>
      <c r="C5" s="5"/>
      <c r="D5" s="5"/>
      <c r="E5" s="5"/>
      <c r="F5" s="5"/>
      <c r="G5" s="5"/>
      <c r="H5" s="5"/>
      <c r="I5" s="5"/>
    </row>
    <row r="6" spans="1:9" ht="12.75">
      <c r="A6" s="6" t="s">
        <v>3</v>
      </c>
      <c r="B6" s="6"/>
      <c r="C6" s="6"/>
      <c r="D6" s="6"/>
      <c r="E6" s="6"/>
      <c r="F6" s="6"/>
      <c r="G6" s="6"/>
      <c r="H6" s="6"/>
      <c r="I6" s="6"/>
    </row>
    <row r="7" spans="1:9" ht="12.75">
      <c r="A7" s="7" t="s">
        <v>4</v>
      </c>
      <c r="B7" s="7" t="s">
        <v>5</v>
      </c>
      <c r="C7" s="7"/>
      <c r="D7" s="7"/>
      <c r="E7" s="7"/>
      <c r="F7" s="7"/>
      <c r="G7" s="7"/>
      <c r="H7" s="7"/>
      <c r="I7" s="8"/>
    </row>
    <row r="8" spans="1:9" ht="12.75">
      <c r="A8" s="7" t="s">
        <v>6</v>
      </c>
      <c r="B8" s="7" t="s">
        <v>7</v>
      </c>
      <c r="C8" s="7"/>
      <c r="D8" s="7"/>
      <c r="E8" s="7"/>
      <c r="F8" s="7"/>
      <c r="G8" s="7"/>
      <c r="H8" s="7"/>
      <c r="I8" s="9"/>
    </row>
    <row r="9" spans="1:9" ht="12.75">
      <c r="A9" s="7" t="s">
        <v>8</v>
      </c>
      <c r="B9" s="7" t="s">
        <v>9</v>
      </c>
      <c r="C9" s="7"/>
      <c r="D9" s="7"/>
      <c r="E9" s="7"/>
      <c r="F9" s="7"/>
      <c r="G9" s="7"/>
      <c r="H9" s="7"/>
      <c r="I9" s="7"/>
    </row>
    <row r="10" spans="1:9" ht="12.75">
      <c r="A10" s="7" t="s">
        <v>10</v>
      </c>
      <c r="B10" s="7" t="s">
        <v>11</v>
      </c>
      <c r="C10" s="7"/>
      <c r="D10" s="7"/>
      <c r="E10" s="7"/>
      <c r="F10" s="7"/>
      <c r="G10" s="7"/>
      <c r="H10" s="7"/>
      <c r="I10" s="7"/>
    </row>
    <row r="11" spans="1:9" ht="12.75">
      <c r="A11" s="10"/>
      <c r="B11" s="10"/>
      <c r="C11" s="10"/>
      <c r="D11" s="10"/>
      <c r="E11" s="10"/>
      <c r="F11" s="10"/>
      <c r="G11" s="10"/>
      <c r="H11" s="10"/>
      <c r="I11" s="10"/>
    </row>
    <row r="12" spans="1:9" ht="12.75">
      <c r="A12" s="6" t="s">
        <v>12</v>
      </c>
      <c r="B12" s="6"/>
      <c r="C12" s="6"/>
      <c r="D12" s="6"/>
      <c r="E12" s="6"/>
      <c r="F12" s="6"/>
      <c r="G12" s="6"/>
      <c r="H12" s="6"/>
      <c r="I12" s="6"/>
    </row>
    <row r="13" spans="1:9" ht="14.25">
      <c r="A13" s="7" t="s">
        <v>13</v>
      </c>
      <c r="B13" s="7"/>
      <c r="C13" s="7" t="s">
        <v>14</v>
      </c>
      <c r="D13" s="7"/>
      <c r="E13" s="7" t="s">
        <v>15</v>
      </c>
      <c r="F13" s="7"/>
      <c r="G13" s="7"/>
      <c r="H13" s="7"/>
      <c r="I13" s="7"/>
    </row>
    <row r="14" spans="1:9" ht="14.25">
      <c r="A14" s="11"/>
      <c r="B14" s="11"/>
      <c r="C14" s="11" t="s">
        <v>16</v>
      </c>
      <c r="D14" s="11"/>
      <c r="E14" s="12"/>
      <c r="F14" s="12"/>
      <c r="G14" s="12"/>
      <c r="H14" s="12"/>
      <c r="I14" s="12"/>
    </row>
    <row r="15" spans="1:9" ht="12.75">
      <c r="A15" s="13"/>
      <c r="B15" s="10"/>
      <c r="C15" s="10"/>
      <c r="D15" s="10"/>
      <c r="E15" s="10"/>
      <c r="F15" s="10"/>
      <c r="G15" s="10"/>
      <c r="H15" s="10"/>
      <c r="I15" s="10"/>
    </row>
    <row r="16" spans="1:9" ht="12.75">
      <c r="A16" s="6" t="s">
        <v>17</v>
      </c>
      <c r="B16" s="6"/>
      <c r="C16" s="6"/>
      <c r="D16" s="6"/>
      <c r="E16" s="6"/>
      <c r="F16" s="6"/>
      <c r="G16" s="6"/>
      <c r="H16" s="6"/>
      <c r="I16" s="6"/>
    </row>
    <row r="17" spans="1:9" ht="12.75">
      <c r="A17" s="7">
        <v>1</v>
      </c>
      <c r="B17" s="7" t="s">
        <v>18</v>
      </c>
      <c r="C17" s="7"/>
      <c r="D17" s="7"/>
      <c r="E17" s="7"/>
      <c r="F17" s="7"/>
      <c r="G17" s="7"/>
      <c r="H17" s="7"/>
      <c r="I17" s="11"/>
    </row>
    <row r="18" spans="1:9" ht="12.75">
      <c r="A18" s="7">
        <v>2</v>
      </c>
      <c r="B18" s="7" t="s">
        <v>19</v>
      </c>
      <c r="C18" s="7"/>
      <c r="D18" s="7"/>
      <c r="E18" s="7"/>
      <c r="F18" s="7"/>
      <c r="G18" s="7"/>
      <c r="H18" s="7"/>
      <c r="I18" s="11"/>
    </row>
    <row r="19" spans="1:9" ht="12.75">
      <c r="A19" s="7">
        <v>3</v>
      </c>
      <c r="B19" s="7" t="s">
        <v>20</v>
      </c>
      <c r="C19" s="7"/>
      <c r="D19" s="7"/>
      <c r="E19" s="7"/>
      <c r="F19" s="7"/>
      <c r="G19" s="7"/>
      <c r="H19" s="7"/>
      <c r="I19" s="14">
        <v>1041.6</v>
      </c>
    </row>
    <row r="20" spans="1:9" ht="12.75">
      <c r="A20" s="7">
        <v>4</v>
      </c>
      <c r="B20" s="7" t="s">
        <v>21</v>
      </c>
      <c r="C20" s="7"/>
      <c r="D20" s="7"/>
      <c r="E20" s="7"/>
      <c r="F20" s="7"/>
      <c r="G20" s="7"/>
      <c r="H20" s="7"/>
      <c r="I20" s="11"/>
    </row>
    <row r="21" spans="1:9" ht="12.75">
      <c r="A21" s="7">
        <v>5</v>
      </c>
      <c r="B21" s="7" t="s">
        <v>22</v>
      </c>
      <c r="C21" s="7"/>
      <c r="D21" s="7"/>
      <c r="E21" s="7"/>
      <c r="F21" s="7"/>
      <c r="G21" s="7"/>
      <c r="H21" s="7"/>
      <c r="I21" s="11"/>
    </row>
    <row r="22" spans="1:9" ht="12.75">
      <c r="A22" s="15"/>
      <c r="B22" s="15"/>
      <c r="C22" s="15"/>
      <c r="D22" s="15"/>
      <c r="E22" s="15"/>
      <c r="F22" s="15"/>
      <c r="G22" s="15"/>
      <c r="H22" s="15"/>
      <c r="I22" s="15"/>
    </row>
    <row r="23" spans="1:9" ht="12.75">
      <c r="A23" s="6" t="s">
        <v>23</v>
      </c>
      <c r="B23" s="6"/>
      <c r="C23" s="6"/>
      <c r="D23" s="6"/>
      <c r="E23" s="6"/>
      <c r="F23" s="6"/>
      <c r="G23" s="6"/>
      <c r="H23" s="6"/>
      <c r="I23" s="6"/>
    </row>
    <row r="24" spans="1:9" ht="12.75">
      <c r="A24" s="16">
        <v>1</v>
      </c>
      <c r="B24" s="16" t="s">
        <v>24</v>
      </c>
      <c r="C24" s="16"/>
      <c r="D24" s="16"/>
      <c r="E24" s="16"/>
      <c r="F24" s="16"/>
      <c r="G24" s="16"/>
      <c r="H24" s="16"/>
      <c r="I24" s="16" t="s">
        <v>25</v>
      </c>
    </row>
    <row r="25" spans="1:9" ht="12.75">
      <c r="A25" s="16" t="s">
        <v>4</v>
      </c>
      <c r="B25" s="7" t="s">
        <v>26</v>
      </c>
      <c r="C25" s="7"/>
      <c r="D25" s="7"/>
      <c r="E25" s="7"/>
      <c r="F25" s="7"/>
      <c r="G25" s="7"/>
      <c r="H25" s="9"/>
      <c r="I25" s="17">
        <f>I19</f>
        <v>1041.6</v>
      </c>
    </row>
    <row r="26" spans="1:9" ht="12.75">
      <c r="A26" s="16" t="s">
        <v>6</v>
      </c>
      <c r="B26" s="7" t="s">
        <v>27</v>
      </c>
      <c r="C26" s="7"/>
      <c r="D26" s="7"/>
      <c r="E26" s="7"/>
      <c r="F26" s="7"/>
      <c r="G26" s="7"/>
      <c r="H26" s="18"/>
      <c r="I26" s="19"/>
    </row>
    <row r="27" spans="1:9" ht="12.75">
      <c r="A27" s="16" t="s">
        <v>8</v>
      </c>
      <c r="B27" s="7" t="s">
        <v>28</v>
      </c>
      <c r="C27" s="7"/>
      <c r="D27" s="7"/>
      <c r="E27" s="7"/>
      <c r="F27" s="7"/>
      <c r="G27" s="7"/>
      <c r="H27" s="20"/>
      <c r="I27" s="19"/>
    </row>
    <row r="28" spans="1:10" ht="12.75">
      <c r="A28" s="16" t="s">
        <v>10</v>
      </c>
      <c r="B28" s="7" t="s">
        <v>29</v>
      </c>
      <c r="C28" s="7"/>
      <c r="D28" s="7"/>
      <c r="E28" s="7"/>
      <c r="F28" s="7"/>
      <c r="G28" s="7"/>
      <c r="H28" s="18"/>
      <c r="I28" s="19"/>
      <c r="J28" s="21"/>
    </row>
    <row r="29" spans="1:10" ht="12.75">
      <c r="A29" s="22" t="s">
        <v>30</v>
      </c>
      <c r="B29" s="7" t="s">
        <v>31</v>
      </c>
      <c r="C29" s="7"/>
      <c r="D29" s="7"/>
      <c r="E29" s="7"/>
      <c r="F29" s="7"/>
      <c r="G29" s="7"/>
      <c r="H29" s="18"/>
      <c r="I29" s="19"/>
      <c r="J29" s="21"/>
    </row>
    <row r="30" spans="1:10" ht="12.75">
      <c r="A30" s="16" t="s">
        <v>32</v>
      </c>
      <c r="B30" s="7" t="s">
        <v>33</v>
      </c>
      <c r="C30" s="7"/>
      <c r="D30" s="7"/>
      <c r="E30" s="7"/>
      <c r="F30" s="7"/>
      <c r="G30" s="7"/>
      <c r="H30" s="18"/>
      <c r="I30" s="19"/>
      <c r="J30" s="21"/>
    </row>
    <row r="31" spans="1:9" ht="12.75">
      <c r="A31" s="22" t="s">
        <v>34</v>
      </c>
      <c r="B31" s="7" t="s">
        <v>35</v>
      </c>
      <c r="C31" s="7"/>
      <c r="D31" s="7"/>
      <c r="E31" s="7"/>
      <c r="F31" s="7"/>
      <c r="G31" s="7"/>
      <c r="H31" s="18"/>
      <c r="I31" s="17"/>
    </row>
    <row r="32" spans="1:9" ht="12.75">
      <c r="A32" s="16" t="s">
        <v>36</v>
      </c>
      <c r="B32" s="16"/>
      <c r="C32" s="16"/>
      <c r="D32" s="16"/>
      <c r="E32" s="16"/>
      <c r="F32" s="16"/>
      <c r="G32" s="16"/>
      <c r="H32" s="16"/>
      <c r="I32" s="23">
        <f>SUM(I25:I31)</f>
        <v>1041.6</v>
      </c>
    </row>
    <row r="33" spans="1:10" ht="12.75">
      <c r="A33" s="4"/>
      <c r="B33" s="4"/>
      <c r="C33" s="4"/>
      <c r="D33" s="4"/>
      <c r="E33" s="4"/>
      <c r="F33" s="4"/>
      <c r="G33" s="4"/>
      <c r="H33" s="4"/>
      <c r="I33" s="24"/>
      <c r="J33" s="15"/>
    </row>
    <row r="34" spans="1:10" ht="12.75">
      <c r="A34" s="6" t="s">
        <v>37</v>
      </c>
      <c r="B34" s="6"/>
      <c r="C34" s="6"/>
      <c r="D34" s="6"/>
      <c r="E34" s="6"/>
      <c r="F34" s="6"/>
      <c r="G34" s="6"/>
      <c r="H34" s="6"/>
      <c r="I34" s="6"/>
      <c r="J34" s="15"/>
    </row>
    <row r="35" spans="1:10" ht="12.75">
      <c r="A35" s="16" t="s">
        <v>38</v>
      </c>
      <c r="B35" s="16"/>
      <c r="C35" s="16"/>
      <c r="D35" s="16"/>
      <c r="E35" s="16"/>
      <c r="F35" s="16"/>
      <c r="G35" s="16"/>
      <c r="H35" s="16" t="s">
        <v>39</v>
      </c>
      <c r="I35" s="16" t="s">
        <v>25</v>
      </c>
      <c r="J35" s="15"/>
    </row>
    <row r="36" spans="1:10" ht="12.75">
      <c r="A36" s="16" t="s">
        <v>4</v>
      </c>
      <c r="B36" s="7" t="s">
        <v>40</v>
      </c>
      <c r="C36" s="7"/>
      <c r="D36" s="7"/>
      <c r="E36" s="7"/>
      <c r="F36" s="7"/>
      <c r="G36" s="7"/>
      <c r="H36" s="25">
        <v>0.0833</v>
      </c>
      <c r="I36" s="17">
        <f>I32*H36</f>
        <v>86.76528</v>
      </c>
      <c r="J36" s="15"/>
    </row>
    <row r="37" spans="1:10" ht="12.75">
      <c r="A37" s="16" t="s">
        <v>6</v>
      </c>
      <c r="B37" s="7" t="s">
        <v>41</v>
      </c>
      <c r="C37" s="7"/>
      <c r="D37" s="7"/>
      <c r="E37" s="7"/>
      <c r="F37" s="7"/>
      <c r="G37" s="7"/>
      <c r="H37" s="26">
        <v>0.027800000000000002</v>
      </c>
      <c r="I37" s="17">
        <f>I32*H37</f>
        <v>28.95648</v>
      </c>
      <c r="J37" s="15"/>
    </row>
    <row r="38" spans="1:10" ht="12.75">
      <c r="A38" s="16" t="s">
        <v>42</v>
      </c>
      <c r="B38" s="16"/>
      <c r="C38" s="16"/>
      <c r="D38" s="16"/>
      <c r="E38" s="16"/>
      <c r="F38" s="16"/>
      <c r="G38" s="16"/>
      <c r="H38" s="27">
        <f>SUM(H36:H37)</f>
        <v>0.1111</v>
      </c>
      <c r="I38" s="23">
        <f>SUM(I36:I37)</f>
        <v>115.72176</v>
      </c>
      <c r="J38" s="15"/>
    </row>
    <row r="39" spans="1:10" ht="12.75">
      <c r="A39" s="28"/>
      <c r="B39" s="28"/>
      <c r="C39" s="28"/>
      <c r="D39" s="28"/>
      <c r="E39" s="28"/>
      <c r="F39" s="28"/>
      <c r="G39" s="28"/>
      <c r="H39" s="28"/>
      <c r="I39" s="28"/>
      <c r="J39" s="15"/>
    </row>
    <row r="40" spans="1:12" ht="12.75">
      <c r="A40" s="29" t="s">
        <v>43</v>
      </c>
      <c r="B40" s="29"/>
      <c r="C40" s="29"/>
      <c r="D40" s="29"/>
      <c r="E40" s="29"/>
      <c r="F40" s="29"/>
      <c r="G40" s="29"/>
      <c r="H40" s="30" t="s">
        <v>44</v>
      </c>
      <c r="I40" s="30"/>
      <c r="J40" s="15"/>
      <c r="K40" s="31"/>
      <c r="L40" s="31"/>
    </row>
    <row r="41" spans="1:12" ht="12.75">
      <c r="A41" s="29"/>
      <c r="B41" s="29"/>
      <c r="C41" s="29"/>
      <c r="D41" s="29"/>
      <c r="E41" s="29"/>
      <c r="F41" s="29"/>
      <c r="G41" s="29"/>
      <c r="H41" s="32">
        <f>I32+I38+I76+I96</f>
        <v>1296.1003776</v>
      </c>
      <c r="I41" s="32"/>
      <c r="J41" s="15"/>
      <c r="K41" s="31"/>
      <c r="L41" s="31"/>
    </row>
    <row r="42" spans="1:12" ht="12.75">
      <c r="A42" s="16" t="s">
        <v>45</v>
      </c>
      <c r="B42" s="16" t="s">
        <v>46</v>
      </c>
      <c r="C42" s="16"/>
      <c r="D42" s="16"/>
      <c r="E42" s="16"/>
      <c r="F42" s="16"/>
      <c r="G42" s="16"/>
      <c r="H42" s="16" t="s">
        <v>39</v>
      </c>
      <c r="I42" s="16" t="s">
        <v>25</v>
      </c>
      <c r="J42" s="15"/>
      <c r="K42" s="31"/>
      <c r="L42" s="31"/>
    </row>
    <row r="43" spans="1:12" ht="14.25">
      <c r="A43" s="16" t="s">
        <v>4</v>
      </c>
      <c r="B43" s="7" t="s">
        <v>47</v>
      </c>
      <c r="C43" s="7"/>
      <c r="D43" s="7"/>
      <c r="E43" s="7"/>
      <c r="F43" s="7"/>
      <c r="G43" s="7"/>
      <c r="H43" s="25">
        <v>0.2</v>
      </c>
      <c r="I43" s="17">
        <f aca="true" t="shared" si="0" ref="I43:I50">H$41*H43</f>
        <v>259.22007552</v>
      </c>
      <c r="J43" s="15"/>
      <c r="K43" s="33"/>
      <c r="L43" s="31"/>
    </row>
    <row r="44" spans="1:11" ht="14.25">
      <c r="A44" s="16" t="s">
        <v>6</v>
      </c>
      <c r="B44" s="7" t="s">
        <v>48</v>
      </c>
      <c r="C44" s="7"/>
      <c r="D44" s="7"/>
      <c r="E44" s="7"/>
      <c r="F44" s="7"/>
      <c r="G44" s="7"/>
      <c r="H44" s="25">
        <v>0.025</v>
      </c>
      <c r="I44" s="17">
        <f t="shared" si="0"/>
        <v>32.40250944</v>
      </c>
      <c r="J44" s="15"/>
      <c r="K44" s="31"/>
    </row>
    <row r="45" spans="1:11" ht="14.25">
      <c r="A45" s="16" t="s">
        <v>8</v>
      </c>
      <c r="B45" s="7" t="s">
        <v>49</v>
      </c>
      <c r="C45" s="7"/>
      <c r="D45" s="7"/>
      <c r="E45" s="7"/>
      <c r="F45" s="7"/>
      <c r="G45" s="7"/>
      <c r="H45" s="34"/>
      <c r="I45" s="17">
        <f t="shared" si="0"/>
        <v>0</v>
      </c>
      <c r="J45" s="15"/>
      <c r="K45" s="31"/>
    </row>
    <row r="46" spans="1:10" ht="14.25">
      <c r="A46" s="16" t="s">
        <v>10</v>
      </c>
      <c r="B46" s="7" t="s">
        <v>50</v>
      </c>
      <c r="C46" s="7"/>
      <c r="D46" s="7"/>
      <c r="E46" s="7"/>
      <c r="F46" s="7"/>
      <c r="G46" s="7"/>
      <c r="H46" s="25">
        <v>0.015</v>
      </c>
      <c r="I46" s="17">
        <f t="shared" si="0"/>
        <v>19.441505664</v>
      </c>
      <c r="J46" s="15"/>
    </row>
    <row r="47" spans="1:10" ht="14.25">
      <c r="A47" s="16" t="s">
        <v>30</v>
      </c>
      <c r="B47" s="7" t="s">
        <v>51</v>
      </c>
      <c r="C47" s="7"/>
      <c r="D47" s="7"/>
      <c r="E47" s="7"/>
      <c r="F47" s="7"/>
      <c r="G47" s="7"/>
      <c r="H47" s="25">
        <v>0.01</v>
      </c>
      <c r="I47" s="17">
        <f t="shared" si="0"/>
        <v>12.961003776</v>
      </c>
      <c r="J47" s="15"/>
    </row>
    <row r="48" spans="1:10" ht="14.25">
      <c r="A48" s="16" t="s">
        <v>32</v>
      </c>
      <c r="B48" s="7" t="s">
        <v>52</v>
      </c>
      <c r="C48" s="7"/>
      <c r="D48" s="7"/>
      <c r="E48" s="7"/>
      <c r="F48" s="7"/>
      <c r="G48" s="7"/>
      <c r="H48" s="25">
        <v>0.006</v>
      </c>
      <c r="I48" s="17">
        <f t="shared" si="0"/>
        <v>7.7766022656</v>
      </c>
      <c r="J48" s="15"/>
    </row>
    <row r="49" spans="1:10" ht="14.25">
      <c r="A49" s="16" t="s">
        <v>34</v>
      </c>
      <c r="B49" s="7" t="s">
        <v>53</v>
      </c>
      <c r="C49" s="7"/>
      <c r="D49" s="7"/>
      <c r="E49" s="7"/>
      <c r="F49" s="7"/>
      <c r="G49" s="7"/>
      <c r="H49" s="25">
        <v>0.002</v>
      </c>
      <c r="I49" s="17">
        <f t="shared" si="0"/>
        <v>2.5922007552</v>
      </c>
      <c r="J49" s="15"/>
    </row>
    <row r="50" spans="1:10" ht="14.25">
      <c r="A50" s="16" t="s">
        <v>54</v>
      </c>
      <c r="B50" s="7" t="s">
        <v>55</v>
      </c>
      <c r="C50" s="7"/>
      <c r="D50" s="7"/>
      <c r="E50" s="7"/>
      <c r="F50" s="7"/>
      <c r="G50" s="7"/>
      <c r="H50" s="25">
        <v>0.08</v>
      </c>
      <c r="I50" s="17">
        <f t="shared" si="0"/>
        <v>103.688030208</v>
      </c>
      <c r="J50" s="15"/>
    </row>
    <row r="51" spans="1:11" ht="12.75">
      <c r="A51" s="16" t="s">
        <v>56</v>
      </c>
      <c r="B51" s="16"/>
      <c r="C51" s="16"/>
      <c r="D51" s="16"/>
      <c r="E51" s="16"/>
      <c r="F51" s="16"/>
      <c r="G51" s="16"/>
      <c r="H51" s="27">
        <f>SUM(H43:H50)</f>
        <v>0.338</v>
      </c>
      <c r="I51" s="23">
        <f>SUM(I43:I50)</f>
        <v>438.0819276288</v>
      </c>
      <c r="J51" s="15"/>
      <c r="K51" s="35"/>
    </row>
    <row r="52" spans="1:10" ht="12.75">
      <c r="A52" s="36"/>
      <c r="B52" s="36"/>
      <c r="C52" s="36"/>
      <c r="D52" s="36"/>
      <c r="E52" s="36"/>
      <c r="F52" s="36"/>
      <c r="G52" s="36"/>
      <c r="H52" s="36"/>
      <c r="I52" s="36"/>
      <c r="J52" s="15"/>
    </row>
    <row r="53" spans="1:10" ht="12.75">
      <c r="A53" s="16" t="s">
        <v>57</v>
      </c>
      <c r="B53" s="16"/>
      <c r="C53" s="16"/>
      <c r="D53" s="16"/>
      <c r="E53" s="16"/>
      <c r="F53" s="16"/>
      <c r="G53" s="16"/>
      <c r="H53" s="27"/>
      <c r="I53" s="16" t="s">
        <v>25</v>
      </c>
      <c r="J53" s="15"/>
    </row>
    <row r="54" spans="1:10" ht="12.75">
      <c r="A54" s="16" t="s">
        <v>4</v>
      </c>
      <c r="B54" s="7" t="s">
        <v>58</v>
      </c>
      <c r="C54" s="7"/>
      <c r="D54" s="7"/>
      <c r="E54" s="7"/>
      <c r="F54" s="7"/>
      <c r="G54" s="7"/>
      <c r="H54" s="9"/>
      <c r="I54" s="17">
        <v>0</v>
      </c>
      <c r="J54" s="15"/>
    </row>
    <row r="55" spans="1:10" ht="12.75">
      <c r="A55" s="16" t="s">
        <v>6</v>
      </c>
      <c r="B55" s="7" t="s">
        <v>59</v>
      </c>
      <c r="C55" s="7"/>
      <c r="D55" s="7"/>
      <c r="E55" s="7"/>
      <c r="F55" s="7"/>
      <c r="G55" s="7"/>
      <c r="H55" s="9"/>
      <c r="I55" s="19">
        <v>80</v>
      </c>
      <c r="J55" s="15"/>
    </row>
    <row r="56" spans="1:10" ht="12.75">
      <c r="A56" s="16" t="s">
        <v>8</v>
      </c>
      <c r="B56" s="7" t="s">
        <v>60</v>
      </c>
      <c r="C56" s="7"/>
      <c r="D56" s="7"/>
      <c r="E56" s="7"/>
      <c r="F56" s="7"/>
      <c r="G56" s="7"/>
      <c r="H56" s="9"/>
      <c r="I56" s="17"/>
      <c r="J56" s="15"/>
    </row>
    <row r="57" spans="1:10" ht="12.75">
      <c r="A57" s="16" t="s">
        <v>10</v>
      </c>
      <c r="B57" s="7" t="s">
        <v>61</v>
      </c>
      <c r="C57" s="7"/>
      <c r="D57" s="7"/>
      <c r="E57" s="7"/>
      <c r="F57" s="7"/>
      <c r="G57" s="7"/>
      <c r="H57" s="9"/>
      <c r="I57" s="17"/>
      <c r="J57" s="15"/>
    </row>
    <row r="58" spans="1:10" ht="13.5">
      <c r="A58" s="16" t="s">
        <v>30</v>
      </c>
      <c r="B58" s="37" t="s">
        <v>62</v>
      </c>
      <c r="C58" s="37"/>
      <c r="D58" s="37"/>
      <c r="E58" s="37"/>
      <c r="F58" s="37"/>
      <c r="G58" s="37"/>
      <c r="H58" s="12"/>
      <c r="I58" s="19"/>
      <c r="J58" s="15"/>
    </row>
    <row r="59" spans="1:10" ht="12.75">
      <c r="A59" s="16" t="s">
        <v>32</v>
      </c>
      <c r="B59" s="7" t="s">
        <v>35</v>
      </c>
      <c r="C59" s="7"/>
      <c r="D59" s="7"/>
      <c r="E59" s="7"/>
      <c r="F59" s="7"/>
      <c r="G59" s="7"/>
      <c r="H59" s="9"/>
      <c r="I59" s="17"/>
      <c r="J59" s="15"/>
    </row>
    <row r="60" spans="1:10" ht="12.75">
      <c r="A60" s="16" t="s">
        <v>63</v>
      </c>
      <c r="B60" s="16"/>
      <c r="C60" s="16"/>
      <c r="D60" s="16"/>
      <c r="E60" s="16"/>
      <c r="F60" s="16"/>
      <c r="G60" s="16"/>
      <c r="H60" s="16"/>
      <c r="I60" s="23">
        <f>SUM(I54:I59)</f>
        <v>80</v>
      </c>
      <c r="J60" s="15"/>
    </row>
    <row r="61" spans="1:10" ht="12.75">
      <c r="A61" s="36"/>
      <c r="B61" s="36"/>
      <c r="C61" s="36"/>
      <c r="D61" s="36"/>
      <c r="E61" s="36"/>
      <c r="F61" s="36"/>
      <c r="G61" s="36"/>
      <c r="H61" s="36"/>
      <c r="I61" s="36"/>
      <c r="J61" s="15"/>
    </row>
    <row r="62" spans="1:10" ht="12.75">
      <c r="A62" s="38" t="s">
        <v>64</v>
      </c>
      <c r="B62" s="38"/>
      <c r="C62" s="38"/>
      <c r="D62" s="38"/>
      <c r="E62" s="38"/>
      <c r="F62" s="38"/>
      <c r="G62" s="38"/>
      <c r="H62" s="38"/>
      <c r="I62" s="38"/>
      <c r="J62" s="15"/>
    </row>
    <row r="63" spans="1:10" ht="12.75">
      <c r="A63" s="16" t="s">
        <v>65</v>
      </c>
      <c r="B63" s="16"/>
      <c r="C63" s="16"/>
      <c r="D63" s="16"/>
      <c r="E63" s="16"/>
      <c r="F63" s="16"/>
      <c r="G63" s="16"/>
      <c r="H63" s="16"/>
      <c r="I63" s="16" t="s">
        <v>25</v>
      </c>
      <c r="J63" s="15"/>
    </row>
    <row r="64" spans="1:10" ht="12.75">
      <c r="A64" s="16" t="s">
        <v>66</v>
      </c>
      <c r="B64" s="7" t="s">
        <v>67</v>
      </c>
      <c r="C64" s="7"/>
      <c r="D64" s="7"/>
      <c r="E64" s="7"/>
      <c r="F64" s="7"/>
      <c r="G64" s="7"/>
      <c r="H64" s="7"/>
      <c r="I64" s="39">
        <f>I38</f>
        <v>115.72176</v>
      </c>
      <c r="J64" s="15"/>
    </row>
    <row r="65" spans="1:10" ht="12.75">
      <c r="A65" s="22" t="s">
        <v>45</v>
      </c>
      <c r="B65" s="7" t="s">
        <v>46</v>
      </c>
      <c r="C65" s="7"/>
      <c r="D65" s="7"/>
      <c r="E65" s="7"/>
      <c r="F65" s="7"/>
      <c r="G65" s="7"/>
      <c r="H65" s="7"/>
      <c r="I65" s="40">
        <f>I51</f>
        <v>438.0819276288</v>
      </c>
      <c r="J65" s="15"/>
    </row>
    <row r="66" spans="1:10" ht="12.75">
      <c r="A66" s="22" t="s">
        <v>68</v>
      </c>
      <c r="B66" s="7" t="s">
        <v>69</v>
      </c>
      <c r="C66" s="7"/>
      <c r="D66" s="7"/>
      <c r="E66" s="7"/>
      <c r="F66" s="7"/>
      <c r="G66" s="7"/>
      <c r="H66" s="7"/>
      <c r="I66" s="40">
        <f>I60</f>
        <v>80</v>
      </c>
      <c r="J66" s="15"/>
    </row>
    <row r="67" spans="1:10" ht="12.75">
      <c r="A67" s="16" t="s">
        <v>70</v>
      </c>
      <c r="B67" s="16"/>
      <c r="C67" s="16"/>
      <c r="D67" s="16"/>
      <c r="E67" s="16"/>
      <c r="F67" s="16"/>
      <c r="G67" s="16"/>
      <c r="H67" s="16"/>
      <c r="I67" s="41">
        <f>SUM(I64:I66)</f>
        <v>633.8036876288</v>
      </c>
      <c r="J67" s="15"/>
    </row>
    <row r="68" spans="1:10" ht="12.75">
      <c r="A68" s="42"/>
      <c r="B68" s="42"/>
      <c r="C68" s="42"/>
      <c r="D68" s="42"/>
      <c r="E68" s="42"/>
      <c r="F68" s="42"/>
      <c r="G68" s="42"/>
      <c r="H68" s="42"/>
      <c r="I68" s="42"/>
      <c r="J68" s="15"/>
    </row>
    <row r="69" spans="1:10" ht="12.75">
      <c r="A69" s="6" t="s">
        <v>71</v>
      </c>
      <c r="B69" s="6"/>
      <c r="C69" s="6"/>
      <c r="D69" s="6"/>
      <c r="E69" s="6"/>
      <c r="F69" s="6"/>
      <c r="G69" s="6"/>
      <c r="H69" s="6"/>
      <c r="I69" s="6"/>
      <c r="J69" s="15"/>
    </row>
    <row r="70" spans="1:10" ht="12.75">
      <c r="A70" s="16">
        <v>3</v>
      </c>
      <c r="B70" s="16" t="s">
        <v>72</v>
      </c>
      <c r="C70" s="16"/>
      <c r="D70" s="16"/>
      <c r="E70" s="16"/>
      <c r="F70" s="16"/>
      <c r="G70" s="16"/>
      <c r="H70" s="16" t="s">
        <v>39</v>
      </c>
      <c r="I70" s="16" t="s">
        <v>25</v>
      </c>
      <c r="J70" s="15"/>
    </row>
    <row r="71" spans="1:10" ht="14.25">
      <c r="A71" s="16" t="s">
        <v>4</v>
      </c>
      <c r="B71" s="11" t="s">
        <v>73</v>
      </c>
      <c r="C71" s="11"/>
      <c r="D71" s="11"/>
      <c r="E71" s="11"/>
      <c r="F71" s="11"/>
      <c r="G71" s="11"/>
      <c r="H71" s="43">
        <v>0.004200000000000001</v>
      </c>
      <c r="I71" s="40">
        <f aca="true" t="shared" si="1" ref="I71:I75">(I$32)*H71</f>
        <v>4.37472</v>
      </c>
      <c r="J71" s="15"/>
    </row>
    <row r="72" spans="1:10" ht="14.25">
      <c r="A72" s="16" t="s">
        <v>6</v>
      </c>
      <c r="B72" s="7" t="s">
        <v>74</v>
      </c>
      <c r="C72" s="7"/>
      <c r="D72" s="7"/>
      <c r="E72" s="7"/>
      <c r="F72" s="7"/>
      <c r="G72" s="7"/>
      <c r="H72" s="43">
        <f>0.08*H71</f>
        <v>0.000336</v>
      </c>
      <c r="I72" s="40">
        <f t="shared" si="1"/>
        <v>0.3499776</v>
      </c>
      <c r="J72" s="15"/>
    </row>
    <row r="73" spans="1:10" ht="14.25">
      <c r="A73" s="16" t="s">
        <v>8</v>
      </c>
      <c r="B73" s="11" t="s">
        <v>75</v>
      </c>
      <c r="C73" s="11"/>
      <c r="D73" s="11"/>
      <c r="E73" s="11"/>
      <c r="F73" s="11"/>
      <c r="G73" s="11"/>
      <c r="H73" s="44">
        <v>0.0002</v>
      </c>
      <c r="I73" s="40">
        <f t="shared" si="1"/>
        <v>0.20832</v>
      </c>
      <c r="J73" s="15"/>
    </row>
    <row r="74" spans="1:10" ht="14.25">
      <c r="A74" s="16" t="s">
        <v>10</v>
      </c>
      <c r="B74" s="7" t="s">
        <v>76</v>
      </c>
      <c r="C74" s="7"/>
      <c r="D74" s="7"/>
      <c r="E74" s="7"/>
      <c r="F74" s="7"/>
      <c r="G74" s="7"/>
      <c r="H74" s="44">
        <v>0.0194</v>
      </c>
      <c r="I74" s="40">
        <f t="shared" si="1"/>
        <v>20.20704</v>
      </c>
      <c r="J74" s="15"/>
    </row>
    <row r="75" spans="1:10" ht="14.25">
      <c r="A75" s="16" t="s">
        <v>32</v>
      </c>
      <c r="B75" s="11" t="s">
        <v>77</v>
      </c>
      <c r="C75" s="11"/>
      <c r="D75" s="11"/>
      <c r="E75" s="11"/>
      <c r="F75" s="11"/>
      <c r="G75" s="11"/>
      <c r="H75" s="43">
        <v>0.0008</v>
      </c>
      <c r="I75" s="40">
        <f t="shared" si="1"/>
        <v>0.83328</v>
      </c>
      <c r="J75" s="15"/>
    </row>
    <row r="76" spans="1:10" ht="12.75">
      <c r="A76" s="16" t="s">
        <v>78</v>
      </c>
      <c r="B76" s="16"/>
      <c r="C76" s="16"/>
      <c r="D76" s="16"/>
      <c r="E76" s="16"/>
      <c r="F76" s="16"/>
      <c r="G76" s="16"/>
      <c r="H76" s="27">
        <f>SUM(H71:H75)</f>
        <v>0.024936</v>
      </c>
      <c r="I76" s="23">
        <f>SUM(I71:I75)</f>
        <v>25.9733376</v>
      </c>
      <c r="J76" s="15"/>
    </row>
    <row r="77" spans="1:10" ht="12.75">
      <c r="A77" s="45"/>
      <c r="B77" s="45"/>
      <c r="C77" s="45"/>
      <c r="D77" s="45"/>
      <c r="E77" s="45"/>
      <c r="F77" s="45"/>
      <c r="G77" s="45"/>
      <c r="H77" s="45"/>
      <c r="I77" s="45"/>
      <c r="J77" s="15"/>
    </row>
    <row r="78" spans="1:10" ht="12.75">
      <c r="A78" s="6" t="s">
        <v>79</v>
      </c>
      <c r="B78" s="6"/>
      <c r="C78" s="6"/>
      <c r="D78" s="6"/>
      <c r="E78" s="6"/>
      <c r="F78" s="6"/>
      <c r="G78" s="6"/>
      <c r="H78" s="6"/>
      <c r="I78" s="6"/>
      <c r="J78" s="15"/>
    </row>
    <row r="79" spans="1:10" ht="12.75">
      <c r="A79" s="16" t="s">
        <v>80</v>
      </c>
      <c r="B79" s="16"/>
      <c r="C79" s="16"/>
      <c r="D79" s="16"/>
      <c r="E79" s="16"/>
      <c r="F79" s="16"/>
      <c r="G79" s="16"/>
      <c r="H79" s="16" t="s">
        <v>39</v>
      </c>
      <c r="I79" s="16" t="s">
        <v>25</v>
      </c>
      <c r="J79" s="15"/>
    </row>
    <row r="80" spans="1:10" ht="14.25">
      <c r="A80" s="16" t="s">
        <v>4</v>
      </c>
      <c r="B80" s="7" t="s">
        <v>81</v>
      </c>
      <c r="C80" s="7"/>
      <c r="D80" s="7"/>
      <c r="E80" s="7"/>
      <c r="F80" s="7"/>
      <c r="G80" s="7"/>
      <c r="H80" s="46">
        <v>0.09090000000000001</v>
      </c>
      <c r="I80" s="17">
        <f aca="true" t="shared" si="2" ref="I80:I85">(I$32)*H80</f>
        <v>94.68144</v>
      </c>
      <c r="J80" s="15"/>
    </row>
    <row r="81" spans="1:10" ht="14.25">
      <c r="A81" s="22" t="s">
        <v>6</v>
      </c>
      <c r="B81" s="11" t="s">
        <v>82</v>
      </c>
      <c r="C81" s="11"/>
      <c r="D81" s="11"/>
      <c r="E81" s="11"/>
      <c r="F81" s="11"/>
      <c r="G81" s="11"/>
      <c r="H81" s="43">
        <v>0.0166</v>
      </c>
      <c r="I81" s="17">
        <f t="shared" si="2"/>
        <v>17.29056</v>
      </c>
      <c r="J81" s="47"/>
    </row>
    <row r="82" spans="1:10" ht="14.25">
      <c r="A82" s="22" t="s">
        <v>8</v>
      </c>
      <c r="B82" s="11" t="s">
        <v>83</v>
      </c>
      <c r="C82" s="11"/>
      <c r="D82" s="11"/>
      <c r="E82" s="11"/>
      <c r="F82" s="11"/>
      <c r="G82" s="11"/>
      <c r="H82" s="43">
        <v>0.0002</v>
      </c>
      <c r="I82" s="17">
        <f t="shared" si="2"/>
        <v>0.20832</v>
      </c>
      <c r="J82" s="15"/>
    </row>
    <row r="83" spans="1:10" ht="14.25">
      <c r="A83" s="22" t="s">
        <v>10</v>
      </c>
      <c r="B83" s="11" t="s">
        <v>84</v>
      </c>
      <c r="C83" s="11"/>
      <c r="D83" s="11"/>
      <c r="E83" s="11"/>
      <c r="F83" s="11"/>
      <c r="G83" s="11"/>
      <c r="H83" s="43">
        <v>0.00030000000000000003</v>
      </c>
      <c r="I83" s="17">
        <f t="shared" si="2"/>
        <v>0.31248000000000004</v>
      </c>
      <c r="J83" s="15"/>
    </row>
    <row r="84" spans="1:12" ht="14.25">
      <c r="A84" s="22" t="s">
        <v>30</v>
      </c>
      <c r="B84" s="7" t="s">
        <v>85</v>
      </c>
      <c r="C84" s="7"/>
      <c r="D84" s="7"/>
      <c r="E84" s="7"/>
      <c r="F84" s="7"/>
      <c r="G84" s="7"/>
      <c r="H84" s="43">
        <v>0.00030000000000000003</v>
      </c>
      <c r="I84" s="17">
        <f t="shared" si="2"/>
        <v>0.31248000000000004</v>
      </c>
      <c r="J84" s="48"/>
      <c r="L84" s="49"/>
    </row>
    <row r="85" spans="1:10" ht="14.25">
      <c r="A85" s="16" t="s">
        <v>32</v>
      </c>
      <c r="B85" s="11" t="s">
        <v>35</v>
      </c>
      <c r="C85" s="11"/>
      <c r="D85" s="11"/>
      <c r="E85" s="11"/>
      <c r="F85" s="11"/>
      <c r="G85" s="11"/>
      <c r="H85" s="43">
        <v>0</v>
      </c>
      <c r="I85" s="17">
        <f t="shared" si="2"/>
        <v>0</v>
      </c>
      <c r="J85" s="15"/>
    </row>
    <row r="86" spans="1:10" ht="12.75">
      <c r="A86" s="16" t="s">
        <v>86</v>
      </c>
      <c r="B86" s="16"/>
      <c r="C86" s="16"/>
      <c r="D86" s="16"/>
      <c r="E86" s="16"/>
      <c r="F86" s="16"/>
      <c r="G86" s="16"/>
      <c r="H86" s="27">
        <f>SUM(H80:H85)</f>
        <v>0.10830000000000001</v>
      </c>
      <c r="I86" s="23">
        <f>SUM(I80:I85)</f>
        <v>112.80528</v>
      </c>
      <c r="J86" s="15"/>
    </row>
    <row r="87" spans="1:11" ht="12.75">
      <c r="A87" s="50"/>
      <c r="B87" s="50"/>
      <c r="C87" s="50"/>
      <c r="D87" s="50"/>
      <c r="E87" s="50"/>
      <c r="F87" s="50"/>
      <c r="G87" s="50"/>
      <c r="H87" s="50"/>
      <c r="I87" s="50"/>
      <c r="J87" s="15"/>
      <c r="K87" s="51"/>
    </row>
    <row r="88" spans="1:10" ht="12.75">
      <c r="A88" s="16" t="s">
        <v>87</v>
      </c>
      <c r="B88" s="16"/>
      <c r="C88" s="16"/>
      <c r="D88" s="16"/>
      <c r="E88" s="16"/>
      <c r="F88" s="16"/>
      <c r="G88" s="16"/>
      <c r="H88" s="16" t="s">
        <v>39</v>
      </c>
      <c r="I88" s="16" t="s">
        <v>25</v>
      </c>
      <c r="J88" s="15"/>
    </row>
    <row r="89" spans="1:11" ht="12.75">
      <c r="A89" s="16" t="s">
        <v>4</v>
      </c>
      <c r="B89" s="7" t="s">
        <v>88</v>
      </c>
      <c r="C89" s="7"/>
      <c r="D89" s="7"/>
      <c r="E89" s="7"/>
      <c r="F89" s="7"/>
      <c r="G89" s="7"/>
      <c r="H89" s="46"/>
      <c r="I89" s="52"/>
      <c r="J89" s="15"/>
      <c r="K89" s="53"/>
    </row>
    <row r="90" spans="1:10" ht="12.75">
      <c r="A90" s="16" t="s">
        <v>89</v>
      </c>
      <c r="B90" s="16"/>
      <c r="C90" s="16"/>
      <c r="D90" s="16"/>
      <c r="E90" s="16"/>
      <c r="F90" s="16"/>
      <c r="G90" s="16"/>
      <c r="H90" s="27"/>
      <c r="I90" s="54">
        <f>SUM(I89:I89)</f>
        <v>0</v>
      </c>
      <c r="J90" s="15"/>
    </row>
    <row r="91" spans="1:10" ht="12.75">
      <c r="A91" s="55"/>
      <c r="B91" s="55"/>
      <c r="C91" s="55"/>
      <c r="D91" s="55"/>
      <c r="E91" s="55"/>
      <c r="F91" s="55"/>
      <c r="G91" s="55"/>
      <c r="H91" s="55"/>
      <c r="I91" s="55"/>
      <c r="J91" s="15"/>
    </row>
    <row r="92" spans="1:10" ht="12.75">
      <c r="A92" s="38" t="s">
        <v>90</v>
      </c>
      <c r="B92" s="38"/>
      <c r="C92" s="38"/>
      <c r="D92" s="38"/>
      <c r="E92" s="38"/>
      <c r="F92" s="38"/>
      <c r="G92" s="38"/>
      <c r="H92" s="38"/>
      <c r="I92" s="38"/>
      <c r="J92" s="15"/>
    </row>
    <row r="93" spans="1:10" ht="12.75">
      <c r="A93" s="16" t="s">
        <v>91</v>
      </c>
      <c r="B93" s="16"/>
      <c r="C93" s="16"/>
      <c r="D93" s="16"/>
      <c r="E93" s="16"/>
      <c r="F93" s="16"/>
      <c r="G93" s="16"/>
      <c r="H93" s="16"/>
      <c r="I93" s="16" t="s">
        <v>25</v>
      </c>
      <c r="J93" s="15"/>
    </row>
    <row r="94" spans="1:10" ht="12.75">
      <c r="A94" s="16" t="s">
        <v>92</v>
      </c>
      <c r="B94" s="7" t="s">
        <v>82</v>
      </c>
      <c r="C94" s="7"/>
      <c r="D94" s="7"/>
      <c r="E94" s="7"/>
      <c r="F94" s="7"/>
      <c r="G94" s="7"/>
      <c r="H94" s="7"/>
      <c r="I94" s="56">
        <f>I86</f>
        <v>112.80528</v>
      </c>
      <c r="J94" s="15"/>
    </row>
    <row r="95" spans="1:10" ht="12.75">
      <c r="A95" s="22" t="s">
        <v>93</v>
      </c>
      <c r="B95" s="7" t="s">
        <v>94</v>
      </c>
      <c r="C95" s="7"/>
      <c r="D95" s="7"/>
      <c r="E95" s="7"/>
      <c r="F95" s="7"/>
      <c r="G95" s="7"/>
      <c r="H95" s="7"/>
      <c r="I95" s="57">
        <f>I90</f>
        <v>0</v>
      </c>
      <c r="J95" s="15"/>
    </row>
    <row r="96" spans="1:10" ht="12.75">
      <c r="A96" s="16" t="s">
        <v>95</v>
      </c>
      <c r="B96" s="16"/>
      <c r="C96" s="16"/>
      <c r="D96" s="16"/>
      <c r="E96" s="16"/>
      <c r="F96" s="16"/>
      <c r="G96" s="16"/>
      <c r="H96" s="16"/>
      <c r="I96" s="58">
        <f>SUM(I94:I95)</f>
        <v>112.80528</v>
      </c>
      <c r="J96" s="15"/>
    </row>
    <row r="97" spans="1:10" ht="12.75">
      <c r="A97" s="42"/>
      <c r="B97" s="42"/>
      <c r="C97" s="42"/>
      <c r="D97" s="42"/>
      <c r="E97" s="42"/>
      <c r="F97" s="42"/>
      <c r="G97" s="42"/>
      <c r="H97" s="42"/>
      <c r="I97" s="42"/>
      <c r="J97" s="15"/>
    </row>
    <row r="98" spans="1:10" ht="12.75">
      <c r="A98" s="6" t="s">
        <v>96</v>
      </c>
      <c r="B98" s="6"/>
      <c r="C98" s="6"/>
      <c r="D98" s="6"/>
      <c r="E98" s="6"/>
      <c r="F98" s="6"/>
      <c r="G98" s="6"/>
      <c r="H98" s="6"/>
      <c r="I98" s="6"/>
      <c r="J98" s="15"/>
    </row>
    <row r="99" spans="1:10" ht="12.75">
      <c r="A99" s="16">
        <v>5</v>
      </c>
      <c r="B99" s="16" t="s">
        <v>97</v>
      </c>
      <c r="C99" s="16"/>
      <c r="D99" s="16"/>
      <c r="E99" s="16"/>
      <c r="F99" s="16"/>
      <c r="G99" s="16"/>
      <c r="H99" s="16"/>
      <c r="I99" s="16" t="s">
        <v>25</v>
      </c>
      <c r="J99" s="15"/>
    </row>
    <row r="100" spans="1:10" ht="12.75">
      <c r="A100" s="16" t="s">
        <v>4</v>
      </c>
      <c r="B100" s="7" t="s">
        <v>98</v>
      </c>
      <c r="C100" s="7"/>
      <c r="D100" s="7"/>
      <c r="E100" s="7"/>
      <c r="F100" s="7"/>
      <c r="G100" s="7"/>
      <c r="H100" s="9"/>
      <c r="I100" s="40">
        <v>0</v>
      </c>
      <c r="J100" s="15"/>
    </row>
    <row r="101" spans="1:10" ht="12.75">
      <c r="A101" s="16" t="s">
        <v>6</v>
      </c>
      <c r="B101" s="7" t="s">
        <v>99</v>
      </c>
      <c r="C101" s="7"/>
      <c r="D101" s="7"/>
      <c r="E101" s="7"/>
      <c r="F101" s="7"/>
      <c r="G101" s="7"/>
      <c r="H101" s="9"/>
      <c r="I101" s="39"/>
      <c r="J101" s="59"/>
    </row>
    <row r="102" spans="1:10" ht="12.75">
      <c r="A102" s="60" t="s">
        <v>8</v>
      </c>
      <c r="B102" s="7" t="s">
        <v>100</v>
      </c>
      <c r="C102" s="7"/>
      <c r="D102" s="7"/>
      <c r="E102" s="7"/>
      <c r="F102" s="7"/>
      <c r="G102" s="7"/>
      <c r="H102" s="9"/>
      <c r="I102" s="39"/>
      <c r="J102" s="59"/>
    </row>
    <row r="103" spans="1:10" ht="12.75">
      <c r="A103" s="60" t="s">
        <v>10</v>
      </c>
      <c r="B103" s="7" t="s">
        <v>35</v>
      </c>
      <c r="C103" s="7"/>
      <c r="D103" s="7"/>
      <c r="E103" s="7"/>
      <c r="F103" s="7"/>
      <c r="G103" s="7"/>
      <c r="H103" s="9"/>
      <c r="I103" s="39"/>
      <c r="J103" s="15"/>
    </row>
    <row r="104" spans="1:10" ht="12.75">
      <c r="A104" s="16" t="s">
        <v>101</v>
      </c>
      <c r="B104" s="16"/>
      <c r="C104" s="16"/>
      <c r="D104" s="16"/>
      <c r="E104" s="16"/>
      <c r="F104" s="16"/>
      <c r="G104" s="16"/>
      <c r="H104" s="27"/>
      <c r="I104" s="23">
        <f>SUM(I100:I103)</f>
        <v>0</v>
      </c>
      <c r="J104" s="15"/>
    </row>
    <row r="105" spans="1:10" ht="12.75">
      <c r="A105" s="42"/>
      <c r="B105" s="42"/>
      <c r="C105" s="42"/>
      <c r="D105" s="42"/>
      <c r="E105" s="42"/>
      <c r="F105" s="42"/>
      <c r="G105" s="42"/>
      <c r="H105" s="42"/>
      <c r="I105" s="42"/>
      <c r="J105" s="15"/>
    </row>
    <row r="106" spans="1:10" ht="12.75">
      <c r="A106" s="6" t="s">
        <v>102</v>
      </c>
      <c r="B106" s="6"/>
      <c r="C106" s="6"/>
      <c r="D106" s="6"/>
      <c r="E106" s="6"/>
      <c r="F106" s="6"/>
      <c r="G106" s="6"/>
      <c r="H106" s="6"/>
      <c r="I106" s="6"/>
      <c r="J106" s="15"/>
    </row>
    <row r="107" spans="1:10" ht="12.75">
      <c r="A107" s="16">
        <v>6</v>
      </c>
      <c r="B107" s="16" t="s">
        <v>103</v>
      </c>
      <c r="C107" s="16"/>
      <c r="D107" s="16"/>
      <c r="E107" s="16"/>
      <c r="F107" s="16"/>
      <c r="G107" s="16"/>
      <c r="H107" s="16"/>
      <c r="I107" s="16" t="s">
        <v>25</v>
      </c>
      <c r="J107" s="15"/>
    </row>
    <row r="108" spans="1:10" ht="14.25">
      <c r="A108" s="16" t="s">
        <v>4</v>
      </c>
      <c r="B108" s="7" t="s">
        <v>104</v>
      </c>
      <c r="C108" s="7"/>
      <c r="D108" s="7"/>
      <c r="E108" s="7"/>
      <c r="F108" s="7"/>
      <c r="G108" s="7"/>
      <c r="H108" s="61"/>
      <c r="I108" s="39">
        <f aca="true" t="shared" si="3" ref="I108:I109">I$129*H108</f>
        <v>0</v>
      </c>
      <c r="J108" s="15"/>
    </row>
    <row r="109" spans="1:10" ht="14.25">
      <c r="A109" s="22" t="s">
        <v>6</v>
      </c>
      <c r="B109" s="7" t="s">
        <v>105</v>
      </c>
      <c r="C109" s="7"/>
      <c r="D109" s="7"/>
      <c r="E109" s="7"/>
      <c r="F109" s="7"/>
      <c r="G109" s="7"/>
      <c r="H109" s="61"/>
      <c r="I109" s="39">
        <f t="shared" si="3"/>
        <v>0</v>
      </c>
      <c r="J109" s="15"/>
    </row>
    <row r="110" spans="1:10" ht="14.25">
      <c r="A110" s="16" t="s">
        <v>8</v>
      </c>
      <c r="B110" s="16" t="s">
        <v>106</v>
      </c>
      <c r="C110" s="16"/>
      <c r="D110" s="16"/>
      <c r="E110" s="16"/>
      <c r="F110" s="16"/>
      <c r="G110" s="16"/>
      <c r="H110" s="18"/>
      <c r="I110" s="39"/>
      <c r="J110" s="15"/>
    </row>
    <row r="111" spans="1:10" ht="14.25">
      <c r="A111" s="22" t="s">
        <v>107</v>
      </c>
      <c r="B111" s="7"/>
      <c r="C111" s="7"/>
      <c r="D111" s="7"/>
      <c r="E111" s="7"/>
      <c r="F111" s="7"/>
      <c r="G111" s="7"/>
      <c r="H111" s="61"/>
      <c r="I111" s="40">
        <f>I119*H111</f>
        <v>0</v>
      </c>
      <c r="J111" s="15"/>
    </row>
    <row r="112" spans="1:10" ht="14.25">
      <c r="A112" s="22" t="s">
        <v>108</v>
      </c>
      <c r="B112" s="7"/>
      <c r="C112" s="7"/>
      <c r="D112" s="7"/>
      <c r="E112" s="7"/>
      <c r="F112" s="7"/>
      <c r="G112" s="7"/>
      <c r="H112" s="61"/>
      <c r="I112" s="40">
        <f>I119*H112</f>
        <v>0</v>
      </c>
      <c r="J112" s="15"/>
    </row>
    <row r="113" spans="1:10" ht="14.25">
      <c r="A113" s="22" t="s">
        <v>109</v>
      </c>
      <c r="B113" s="7" t="s">
        <v>110</v>
      </c>
      <c r="C113" s="7"/>
      <c r="D113" s="7"/>
      <c r="E113" s="7"/>
      <c r="F113" s="7"/>
      <c r="G113" s="7"/>
      <c r="H113" s="62">
        <v>0.03</v>
      </c>
      <c r="I113" s="40">
        <f>I119*H113</f>
        <v>56.1087310895505</v>
      </c>
      <c r="J113" s="15"/>
    </row>
    <row r="114" spans="1:10" ht="12.75">
      <c r="A114" s="16" t="s">
        <v>111</v>
      </c>
      <c r="B114" s="16"/>
      <c r="C114" s="16"/>
      <c r="D114" s="16"/>
      <c r="E114" s="16"/>
      <c r="F114" s="16"/>
      <c r="G114" s="16"/>
      <c r="H114" s="63">
        <f>SUM(H108:H113)</f>
        <v>0.03</v>
      </c>
      <c r="I114" s="41">
        <f>SUM(I108:I113)</f>
        <v>56.1087310895505</v>
      </c>
      <c r="J114" s="15"/>
    </row>
    <row r="115" spans="1:9" ht="12.75">
      <c r="A115" s="10"/>
      <c r="B115" s="10"/>
      <c r="C115" s="10"/>
      <c r="D115" s="10"/>
      <c r="E115" s="10"/>
      <c r="F115" s="10"/>
      <c r="G115" s="10"/>
      <c r="H115" s="10"/>
      <c r="I115" s="64"/>
    </row>
    <row r="116" spans="1:9" ht="14.25">
      <c r="A116" s="65" t="s">
        <v>112</v>
      </c>
      <c r="B116" s="66" t="s">
        <v>113</v>
      </c>
      <c r="C116" s="66"/>
      <c r="D116" s="66"/>
      <c r="E116" s="66"/>
      <c r="F116" s="66"/>
      <c r="G116" s="66"/>
      <c r="H116" s="67">
        <f>H111+H112+H113</f>
        <v>0.03</v>
      </c>
      <c r="I116" s="68"/>
    </row>
    <row r="117" spans="1:9" ht="14.25">
      <c r="A117" s="69"/>
      <c r="B117" s="70">
        <v>100</v>
      </c>
      <c r="C117" s="70"/>
      <c r="D117" s="70"/>
      <c r="E117" s="70"/>
      <c r="F117" s="70"/>
      <c r="G117" s="70"/>
      <c r="H117" s="71"/>
      <c r="I117" s="72"/>
    </row>
    <row r="118" spans="1:9" ht="14.25">
      <c r="A118" s="69" t="s">
        <v>114</v>
      </c>
      <c r="B118" s="73" t="s">
        <v>115</v>
      </c>
      <c r="C118" s="73"/>
      <c r="D118" s="73"/>
      <c r="E118" s="73"/>
      <c r="F118" s="73"/>
      <c r="G118" s="73"/>
      <c r="H118" s="71"/>
      <c r="I118" s="74">
        <f>I129+I108+I109</f>
        <v>1814.1823052288</v>
      </c>
    </row>
    <row r="119" spans="1:9" ht="14.25">
      <c r="A119" s="69" t="s">
        <v>116</v>
      </c>
      <c r="B119" s="73" t="s">
        <v>117</v>
      </c>
      <c r="C119" s="73"/>
      <c r="D119" s="73"/>
      <c r="E119" s="73"/>
      <c r="F119" s="73"/>
      <c r="G119" s="73"/>
      <c r="H119" s="71"/>
      <c r="I119" s="74">
        <f>I118/(1-H116)</f>
        <v>1870.29103631835</v>
      </c>
    </row>
    <row r="120" spans="1:10" ht="14.25">
      <c r="A120" s="75"/>
      <c r="B120" s="76" t="s">
        <v>118</v>
      </c>
      <c r="C120" s="76"/>
      <c r="D120" s="76"/>
      <c r="E120" s="76"/>
      <c r="F120" s="76"/>
      <c r="G120" s="76"/>
      <c r="H120" s="77"/>
      <c r="I120" s="78">
        <f>I119-I118</f>
        <v>56.1087310895505</v>
      </c>
      <c r="J120" s="51"/>
    </row>
    <row r="121" spans="1:9" ht="14.25">
      <c r="A121" s="75"/>
      <c r="B121" s="76"/>
      <c r="C121" s="76"/>
      <c r="D121" s="76"/>
      <c r="E121" s="76"/>
      <c r="F121" s="76"/>
      <c r="G121" s="76"/>
      <c r="H121" s="77"/>
      <c r="I121" s="78"/>
    </row>
    <row r="122" spans="1:11" ht="12.75">
      <c r="A122" s="38" t="s">
        <v>119</v>
      </c>
      <c r="B122" s="38"/>
      <c r="C122" s="38"/>
      <c r="D122" s="38"/>
      <c r="E122" s="38"/>
      <c r="F122" s="38"/>
      <c r="G122" s="38"/>
      <c r="H122" s="38"/>
      <c r="I122" s="38"/>
      <c r="K122" s="79"/>
    </row>
    <row r="123" spans="1:9" ht="12.75">
      <c r="A123" s="16" t="s">
        <v>120</v>
      </c>
      <c r="B123" s="16"/>
      <c r="C123" s="16"/>
      <c r="D123" s="16"/>
      <c r="E123" s="16"/>
      <c r="F123" s="16"/>
      <c r="G123" s="16"/>
      <c r="H123" s="16"/>
      <c r="I123" s="16" t="s">
        <v>25</v>
      </c>
    </row>
    <row r="124" spans="1:9" ht="12.75">
      <c r="A124" s="7" t="s">
        <v>4</v>
      </c>
      <c r="B124" s="7" t="str">
        <f>A23</f>
        <v>MÓDULO 1 - COMPOSIÇÃO DA REMUNERAÇÃO</v>
      </c>
      <c r="C124" s="7"/>
      <c r="D124" s="7"/>
      <c r="E124" s="7"/>
      <c r="F124" s="7"/>
      <c r="G124" s="7"/>
      <c r="H124" s="7"/>
      <c r="I124" s="39">
        <f>I32</f>
        <v>1041.6</v>
      </c>
    </row>
    <row r="125" spans="1:9" ht="12.75">
      <c r="A125" s="11" t="s">
        <v>6</v>
      </c>
      <c r="B125" s="7" t="str">
        <f>A34</f>
        <v>MÓDULO 2 – ENCARGOS E BENEFÍCIOS ANUAIS, MENSAIS E DIÁRIOS</v>
      </c>
      <c r="C125" s="7"/>
      <c r="D125" s="7"/>
      <c r="E125" s="7"/>
      <c r="F125" s="7"/>
      <c r="G125" s="7"/>
      <c r="H125" s="7"/>
      <c r="I125" s="40">
        <f>I67</f>
        <v>633.8036876288</v>
      </c>
    </row>
    <row r="126" spans="1:11" ht="12.75">
      <c r="A126" s="11" t="s">
        <v>8</v>
      </c>
      <c r="B126" s="7" t="str">
        <f>A69</f>
        <v>MÓDULO 3 – PROVISÃO PARA RESCISÃO</v>
      </c>
      <c r="C126" s="7"/>
      <c r="D126" s="7"/>
      <c r="E126" s="7"/>
      <c r="F126" s="7"/>
      <c r="G126" s="7"/>
      <c r="H126" s="7"/>
      <c r="I126" s="40">
        <f>I76</f>
        <v>25.9733376</v>
      </c>
      <c r="K126" s="79"/>
    </row>
    <row r="127" spans="1:11" ht="12.75">
      <c r="A127" s="7" t="s">
        <v>10</v>
      </c>
      <c r="B127" s="7" t="str">
        <f>A78</f>
        <v>MÓDULO 4 – CUSTO DE REPOSIÇÃO DO PROFISSIONAL AUSENTE</v>
      </c>
      <c r="C127" s="7"/>
      <c r="D127" s="7"/>
      <c r="E127" s="7"/>
      <c r="F127" s="7"/>
      <c r="G127" s="7"/>
      <c r="H127" s="7"/>
      <c r="I127" s="40">
        <f>I96</f>
        <v>112.80528</v>
      </c>
      <c r="K127" s="79"/>
    </row>
    <row r="128" spans="1:9" ht="12.75">
      <c r="A128" s="11" t="s">
        <v>30</v>
      </c>
      <c r="B128" s="7" t="str">
        <f>A98</f>
        <v>MÓDULO 5 – INSUMOS DIVERSOS</v>
      </c>
      <c r="C128" s="7"/>
      <c r="D128" s="7"/>
      <c r="E128" s="7"/>
      <c r="F128" s="7"/>
      <c r="G128" s="7"/>
      <c r="H128" s="7"/>
      <c r="I128" s="40">
        <f>I104</f>
        <v>0</v>
      </c>
    </row>
    <row r="129" spans="1:11" ht="12.75">
      <c r="A129" s="22"/>
      <c r="B129" s="16" t="s">
        <v>121</v>
      </c>
      <c r="C129" s="16"/>
      <c r="D129" s="16"/>
      <c r="E129" s="16"/>
      <c r="F129" s="16"/>
      <c r="G129" s="16"/>
      <c r="H129" s="16"/>
      <c r="I129" s="41">
        <f>SUM(I124:I128)</f>
        <v>1814.1823052288</v>
      </c>
      <c r="K129" s="80"/>
    </row>
    <row r="130" spans="1:9" ht="12.75">
      <c r="A130" s="7" t="s">
        <v>32</v>
      </c>
      <c r="B130" s="7" t="str">
        <f>A106</f>
        <v>MÓDULO 6 – CUSTOS INDIRETOS, TRIBUTOS E LUCRO</v>
      </c>
      <c r="C130" s="7"/>
      <c r="D130" s="7"/>
      <c r="E130" s="7"/>
      <c r="F130" s="7"/>
      <c r="G130" s="7"/>
      <c r="H130" s="7"/>
      <c r="I130" s="17">
        <f>I114</f>
        <v>56.1087310895505</v>
      </c>
    </row>
    <row r="131" spans="1:9" ht="12.75">
      <c r="A131" s="16" t="s">
        <v>122</v>
      </c>
      <c r="B131" s="16"/>
      <c r="C131" s="16"/>
      <c r="D131" s="16"/>
      <c r="E131" s="16"/>
      <c r="F131" s="16"/>
      <c r="G131" s="16"/>
      <c r="H131" s="16"/>
      <c r="I131" s="41">
        <f>SUM(I129:I130)</f>
        <v>1870.29103631835</v>
      </c>
    </row>
    <row r="133" spans="1:2" ht="14.25">
      <c r="A133" s="81" t="s">
        <v>123</v>
      </c>
      <c r="B133" s="82">
        <f>I131/I19</f>
        <v>1.79559431290164</v>
      </c>
    </row>
  </sheetData>
  <sheetProtection selectLockedCells="1" selectUnlockedCells="1"/>
  <mergeCells count="129">
    <mergeCell ref="A1:I2"/>
    <mergeCell ref="A3:I3"/>
    <mergeCell ref="A4:I4"/>
    <mergeCell ref="A6:I6"/>
    <mergeCell ref="B7:H7"/>
    <mergeCell ref="B8:H8"/>
    <mergeCell ref="B9:H9"/>
    <mergeCell ref="B10:H10"/>
    <mergeCell ref="A12:I12"/>
    <mergeCell ref="A13:B13"/>
    <mergeCell ref="C13:D13"/>
    <mergeCell ref="E13:I13"/>
    <mergeCell ref="A14:B14"/>
    <mergeCell ref="C14:D14"/>
    <mergeCell ref="E14:I14"/>
    <mergeCell ref="A16:I16"/>
    <mergeCell ref="B17:H17"/>
    <mergeCell ref="B18:H18"/>
    <mergeCell ref="B19:H19"/>
    <mergeCell ref="B20:H20"/>
    <mergeCell ref="B21:H21"/>
    <mergeCell ref="A22:I22"/>
    <mergeCell ref="A23:I23"/>
    <mergeCell ref="B24:G24"/>
    <mergeCell ref="B25:G25"/>
    <mergeCell ref="B26:G26"/>
    <mergeCell ref="B27:G27"/>
    <mergeCell ref="B28:G28"/>
    <mergeCell ref="B29:G29"/>
    <mergeCell ref="B30:G30"/>
    <mergeCell ref="B31:G31"/>
    <mergeCell ref="A32:H32"/>
    <mergeCell ref="A34:I34"/>
    <mergeCell ref="A35:G35"/>
    <mergeCell ref="B36:G36"/>
    <mergeCell ref="B37:G37"/>
    <mergeCell ref="A38:G38"/>
    <mergeCell ref="A39:I39"/>
    <mergeCell ref="A40:G41"/>
    <mergeCell ref="H40:I40"/>
    <mergeCell ref="H41:I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A51:G51"/>
    <mergeCell ref="A52:I52"/>
    <mergeCell ref="A53:G53"/>
    <mergeCell ref="B54:G54"/>
    <mergeCell ref="B55:G55"/>
    <mergeCell ref="B56:G56"/>
    <mergeCell ref="B57:G57"/>
    <mergeCell ref="B58:G58"/>
    <mergeCell ref="B59:G59"/>
    <mergeCell ref="A60:H60"/>
    <mergeCell ref="A61:I61"/>
    <mergeCell ref="A62:I62"/>
    <mergeCell ref="A63:H63"/>
    <mergeCell ref="B64:H64"/>
    <mergeCell ref="B65:H65"/>
    <mergeCell ref="B66:H66"/>
    <mergeCell ref="A67:H67"/>
    <mergeCell ref="A68:I68"/>
    <mergeCell ref="A69:I69"/>
    <mergeCell ref="B70:G70"/>
    <mergeCell ref="B71:G71"/>
    <mergeCell ref="B72:G72"/>
    <mergeCell ref="B73:G73"/>
    <mergeCell ref="B74:G74"/>
    <mergeCell ref="B75:G75"/>
    <mergeCell ref="A76:G76"/>
    <mergeCell ref="A77:I77"/>
    <mergeCell ref="A78:I78"/>
    <mergeCell ref="A79:G79"/>
    <mergeCell ref="B80:G80"/>
    <mergeCell ref="B81:G81"/>
    <mergeCell ref="B82:G82"/>
    <mergeCell ref="B83:G83"/>
    <mergeCell ref="B84:G84"/>
    <mergeCell ref="B85:G85"/>
    <mergeCell ref="A86:G86"/>
    <mergeCell ref="A87:I87"/>
    <mergeCell ref="A88:G88"/>
    <mergeCell ref="B89:G89"/>
    <mergeCell ref="A90:G90"/>
    <mergeCell ref="A91:I91"/>
    <mergeCell ref="A92:I92"/>
    <mergeCell ref="A93:H93"/>
    <mergeCell ref="B94:H94"/>
    <mergeCell ref="B95:H95"/>
    <mergeCell ref="A96:H96"/>
    <mergeCell ref="A97:I97"/>
    <mergeCell ref="A98:I98"/>
    <mergeCell ref="B99:G99"/>
    <mergeCell ref="B100:G100"/>
    <mergeCell ref="B101:G101"/>
    <mergeCell ref="B102:G102"/>
    <mergeCell ref="B103:G103"/>
    <mergeCell ref="A104:G104"/>
    <mergeCell ref="A105:I105"/>
    <mergeCell ref="A106:I106"/>
    <mergeCell ref="B107:G107"/>
    <mergeCell ref="B108:G108"/>
    <mergeCell ref="B109:G109"/>
    <mergeCell ref="B110:G110"/>
    <mergeCell ref="B111:G111"/>
    <mergeCell ref="B112:G112"/>
    <mergeCell ref="B113:G113"/>
    <mergeCell ref="A114:G114"/>
    <mergeCell ref="B116:G116"/>
    <mergeCell ref="B117:G117"/>
    <mergeCell ref="B118:G118"/>
    <mergeCell ref="B119:G119"/>
    <mergeCell ref="B120:G120"/>
    <mergeCell ref="A122:I122"/>
    <mergeCell ref="A123:H123"/>
    <mergeCell ref="B124:H124"/>
    <mergeCell ref="B125:H125"/>
    <mergeCell ref="B126:H126"/>
    <mergeCell ref="B127:H127"/>
    <mergeCell ref="B128:H128"/>
    <mergeCell ref="B129:H129"/>
    <mergeCell ref="B130:H130"/>
    <mergeCell ref="A131:H131"/>
  </mergeCells>
  <printOptions/>
  <pageMargins left="0.39375" right="0.19652777777777777" top="0.5902777777777778" bottom="0.39375" header="0.5118055555555555" footer="0.5118055555555555"/>
  <pageSetup horizontalDpi="300" verticalDpi="300" orientation="portrait" paperSize="9" scale="99"/>
  <rowBreaks count="1" manualBreakCount="1">
    <brk id="10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34"/>
  <sheetViews>
    <sheetView zoomScale="118" zoomScaleNormal="118" workbookViewId="0" topLeftCell="A1">
      <selection activeCell="E14" sqref="E14"/>
    </sheetView>
  </sheetViews>
  <sheetFormatPr defaultColWidth="8.00390625" defaultRowHeight="12.75"/>
  <cols>
    <col min="1" max="1" width="11.7109375" style="1" customWidth="1"/>
    <col min="2" max="2" width="8.8515625" style="1" customWidth="1"/>
    <col min="3" max="3" width="8.57421875" style="1" customWidth="1"/>
    <col min="4" max="4" width="10.00390625" style="1" customWidth="1"/>
    <col min="5" max="5" width="10.7109375" style="1" customWidth="1"/>
    <col min="6" max="6" width="8.57421875" style="1" customWidth="1"/>
    <col min="7" max="7" width="18.8515625" style="1" customWidth="1"/>
    <col min="8" max="8" width="9.8515625" style="1" customWidth="1"/>
    <col min="9" max="9" width="13.140625" style="1" customWidth="1"/>
    <col min="10" max="10" width="49.7109375" style="1" customWidth="1"/>
    <col min="11" max="11" width="38.00390625" style="1" customWidth="1"/>
    <col min="12" max="12" width="15.7109375" style="1" customWidth="1"/>
    <col min="13" max="13" width="9.421875" style="1" customWidth="1"/>
    <col min="14" max="16384" width="8.57421875" style="1" customWidth="1"/>
  </cols>
  <sheetData>
    <row r="1" spans="1:9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2.75">
      <c r="A4" s="4" t="s">
        <v>2</v>
      </c>
      <c r="B4" s="4"/>
      <c r="C4" s="4"/>
      <c r="D4" s="4"/>
      <c r="E4" s="4"/>
      <c r="F4" s="4"/>
      <c r="G4" s="4"/>
      <c r="H4" s="4"/>
      <c r="I4" s="4"/>
    </row>
    <row r="5" spans="1:9" ht="12.75">
      <c r="A5" s="5"/>
      <c r="B5" s="5"/>
      <c r="C5" s="5"/>
      <c r="D5" s="5"/>
      <c r="E5" s="5"/>
      <c r="F5" s="5"/>
      <c r="G5" s="5"/>
      <c r="H5" s="5"/>
      <c r="I5" s="5"/>
    </row>
    <row r="6" spans="1:9" ht="12.75">
      <c r="A6" s="6" t="s">
        <v>3</v>
      </c>
      <c r="B6" s="6"/>
      <c r="C6" s="6"/>
      <c r="D6" s="6"/>
      <c r="E6" s="6"/>
      <c r="F6" s="6"/>
      <c r="G6" s="6"/>
      <c r="H6" s="6"/>
      <c r="I6" s="6"/>
    </row>
    <row r="7" spans="1:9" ht="12.75">
      <c r="A7" s="7" t="s">
        <v>4</v>
      </c>
      <c r="B7" s="7" t="s">
        <v>5</v>
      </c>
      <c r="C7" s="7"/>
      <c r="D7" s="7"/>
      <c r="E7" s="7"/>
      <c r="F7" s="7"/>
      <c r="G7" s="7"/>
      <c r="H7" s="7"/>
      <c r="I7" s="8"/>
    </row>
    <row r="8" spans="1:9" ht="12.75">
      <c r="A8" s="7" t="s">
        <v>6</v>
      </c>
      <c r="B8" s="7" t="s">
        <v>7</v>
      </c>
      <c r="C8" s="7"/>
      <c r="D8" s="7"/>
      <c r="E8" s="7"/>
      <c r="F8" s="7"/>
      <c r="G8" s="7"/>
      <c r="H8" s="7"/>
      <c r="I8" s="9"/>
    </row>
    <row r="9" spans="1:9" ht="12.75">
      <c r="A9" s="7" t="s">
        <v>8</v>
      </c>
      <c r="B9" s="7" t="s">
        <v>9</v>
      </c>
      <c r="C9" s="7"/>
      <c r="D9" s="7"/>
      <c r="E9" s="7"/>
      <c r="F9" s="7"/>
      <c r="G9" s="7"/>
      <c r="H9" s="7"/>
      <c r="I9" s="7"/>
    </row>
    <row r="10" spans="1:9" ht="12.75">
      <c r="A10" s="7" t="s">
        <v>10</v>
      </c>
      <c r="B10" s="7" t="s">
        <v>11</v>
      </c>
      <c r="C10" s="7"/>
      <c r="D10" s="7"/>
      <c r="E10" s="7"/>
      <c r="F10" s="7"/>
      <c r="G10" s="7"/>
      <c r="H10" s="7"/>
      <c r="I10" s="7"/>
    </row>
    <row r="11" spans="1:9" ht="12.75">
      <c r="A11" s="10"/>
      <c r="B11" s="10"/>
      <c r="C11" s="10"/>
      <c r="D11" s="10"/>
      <c r="E11" s="10"/>
      <c r="F11" s="10"/>
      <c r="G11" s="10"/>
      <c r="H11" s="10"/>
      <c r="I11" s="10"/>
    </row>
    <row r="12" spans="1:9" ht="12.75">
      <c r="A12" s="6" t="s">
        <v>12</v>
      </c>
      <c r="B12" s="6"/>
      <c r="C12" s="6"/>
      <c r="D12" s="6"/>
      <c r="E12" s="6"/>
      <c r="F12" s="6"/>
      <c r="G12" s="6"/>
      <c r="H12" s="6"/>
      <c r="I12" s="6"/>
    </row>
    <row r="13" spans="1:9" ht="14.25">
      <c r="A13" s="7" t="s">
        <v>13</v>
      </c>
      <c r="B13" s="7"/>
      <c r="C13" s="7" t="s">
        <v>14</v>
      </c>
      <c r="D13" s="7"/>
      <c r="E13" s="7" t="s">
        <v>15</v>
      </c>
      <c r="F13" s="7"/>
      <c r="G13" s="7"/>
      <c r="H13" s="7"/>
      <c r="I13" s="7"/>
    </row>
    <row r="14" spans="1:9" ht="14.25">
      <c r="A14" s="11"/>
      <c r="B14" s="11"/>
      <c r="C14" s="11" t="s">
        <v>16</v>
      </c>
      <c r="D14" s="11"/>
      <c r="E14" s="12"/>
      <c r="F14" s="12"/>
      <c r="G14" s="12"/>
      <c r="H14" s="12"/>
      <c r="I14" s="12"/>
    </row>
    <row r="15" spans="1:9" ht="12.75">
      <c r="A15" s="13"/>
      <c r="B15" s="10"/>
      <c r="C15" s="10"/>
      <c r="D15" s="10"/>
      <c r="E15" s="10"/>
      <c r="F15" s="10"/>
      <c r="G15" s="10"/>
      <c r="H15" s="10"/>
      <c r="I15" s="10"/>
    </row>
    <row r="16" spans="1:9" ht="12.75">
      <c r="A16" s="6" t="s">
        <v>17</v>
      </c>
      <c r="B16" s="6"/>
      <c r="C16" s="6"/>
      <c r="D16" s="6"/>
      <c r="E16" s="6"/>
      <c r="F16" s="6"/>
      <c r="G16" s="6"/>
      <c r="H16" s="6"/>
      <c r="I16" s="6"/>
    </row>
    <row r="17" spans="1:9" ht="12.75">
      <c r="A17" s="7">
        <v>1</v>
      </c>
      <c r="B17" s="7" t="s">
        <v>18</v>
      </c>
      <c r="C17" s="7"/>
      <c r="D17" s="7"/>
      <c r="E17" s="7"/>
      <c r="F17" s="7"/>
      <c r="G17" s="7"/>
      <c r="H17" s="7"/>
      <c r="I17" s="11"/>
    </row>
    <row r="18" spans="1:9" ht="12.75">
      <c r="A18" s="7">
        <v>2</v>
      </c>
      <c r="B18" s="7" t="s">
        <v>19</v>
      </c>
      <c r="C18" s="7"/>
      <c r="D18" s="7"/>
      <c r="E18" s="7"/>
      <c r="F18" s="7"/>
      <c r="G18" s="7"/>
      <c r="H18" s="7"/>
      <c r="I18" s="11"/>
    </row>
    <row r="19" spans="1:9" ht="12.75">
      <c r="A19" s="7">
        <v>3</v>
      </c>
      <c r="B19" s="7" t="s">
        <v>20</v>
      </c>
      <c r="C19" s="7"/>
      <c r="D19" s="7"/>
      <c r="E19" s="7"/>
      <c r="F19" s="7"/>
      <c r="G19" s="7"/>
      <c r="H19" s="7"/>
      <c r="I19" s="14">
        <v>1041.6</v>
      </c>
    </row>
    <row r="20" spans="1:9" ht="12.75">
      <c r="A20" s="7">
        <v>4</v>
      </c>
      <c r="B20" s="7" t="s">
        <v>21</v>
      </c>
      <c r="C20" s="7"/>
      <c r="D20" s="7"/>
      <c r="E20" s="7"/>
      <c r="F20" s="7"/>
      <c r="G20" s="7"/>
      <c r="H20" s="7"/>
      <c r="I20" s="11"/>
    </row>
    <row r="21" spans="1:9" ht="12.75">
      <c r="A21" s="7">
        <v>5</v>
      </c>
      <c r="B21" s="7" t="s">
        <v>22</v>
      </c>
      <c r="C21" s="7"/>
      <c r="D21" s="7"/>
      <c r="E21" s="7"/>
      <c r="F21" s="7"/>
      <c r="G21" s="7"/>
      <c r="H21" s="7"/>
      <c r="I21" s="11"/>
    </row>
    <row r="22" spans="1:9" ht="12.75">
      <c r="A22" s="15"/>
      <c r="B22" s="15"/>
      <c r="C22" s="15"/>
      <c r="D22" s="15"/>
      <c r="E22" s="15"/>
      <c r="F22" s="15"/>
      <c r="G22" s="15"/>
      <c r="H22" s="15"/>
      <c r="I22" s="15"/>
    </row>
    <row r="23" spans="1:9" ht="12.75">
      <c r="A23" s="6" t="s">
        <v>23</v>
      </c>
      <c r="B23" s="6"/>
      <c r="C23" s="6"/>
      <c r="D23" s="6"/>
      <c r="E23" s="6"/>
      <c r="F23" s="6"/>
      <c r="G23" s="6"/>
      <c r="H23" s="6"/>
      <c r="I23" s="6"/>
    </row>
    <row r="24" spans="1:9" ht="12.75">
      <c r="A24" s="16">
        <v>1</v>
      </c>
      <c r="B24" s="16" t="s">
        <v>24</v>
      </c>
      <c r="C24" s="16"/>
      <c r="D24" s="16"/>
      <c r="E24" s="16"/>
      <c r="F24" s="16"/>
      <c r="G24" s="16"/>
      <c r="H24" s="16"/>
      <c r="I24" s="16" t="s">
        <v>25</v>
      </c>
    </row>
    <row r="25" spans="1:9" ht="12.75">
      <c r="A25" s="16" t="s">
        <v>4</v>
      </c>
      <c r="B25" s="7" t="s">
        <v>26</v>
      </c>
      <c r="C25" s="7"/>
      <c r="D25" s="7"/>
      <c r="E25" s="7"/>
      <c r="F25" s="7"/>
      <c r="G25" s="7"/>
      <c r="H25" s="9"/>
      <c r="I25" s="17">
        <f>I19</f>
        <v>1041.6</v>
      </c>
    </row>
    <row r="26" spans="1:9" ht="12.75">
      <c r="A26" s="16" t="s">
        <v>6</v>
      </c>
      <c r="B26" s="7" t="s">
        <v>27</v>
      </c>
      <c r="C26" s="7"/>
      <c r="D26" s="7"/>
      <c r="E26" s="7"/>
      <c r="F26" s="7"/>
      <c r="G26" s="7"/>
      <c r="H26" s="18"/>
      <c r="I26" s="19"/>
    </row>
    <row r="27" spans="1:9" ht="12.75">
      <c r="A27" s="16" t="s">
        <v>8</v>
      </c>
      <c r="B27" s="7" t="s">
        <v>28</v>
      </c>
      <c r="C27" s="7"/>
      <c r="D27" s="7"/>
      <c r="E27" s="7"/>
      <c r="F27" s="7"/>
      <c r="G27" s="7"/>
      <c r="H27" s="20">
        <v>954</v>
      </c>
      <c r="I27" s="19">
        <f>H27*0.4</f>
        <v>381.6</v>
      </c>
    </row>
    <row r="28" spans="1:10" ht="12.75">
      <c r="A28" s="16" t="s">
        <v>10</v>
      </c>
      <c r="B28" s="7" t="s">
        <v>29</v>
      </c>
      <c r="C28" s="7"/>
      <c r="D28" s="7"/>
      <c r="E28" s="7"/>
      <c r="F28" s="7"/>
      <c r="G28" s="7"/>
      <c r="H28" s="18"/>
      <c r="I28" s="19"/>
      <c r="J28" s="21"/>
    </row>
    <row r="29" spans="1:10" ht="12.75">
      <c r="A29" s="22" t="s">
        <v>30</v>
      </c>
      <c r="B29" s="7" t="s">
        <v>31</v>
      </c>
      <c r="C29" s="7"/>
      <c r="D29" s="7"/>
      <c r="E29" s="7"/>
      <c r="F29" s="7"/>
      <c r="G29" s="7"/>
      <c r="H29" s="18"/>
      <c r="I29" s="19"/>
      <c r="J29" s="21"/>
    </row>
    <row r="30" spans="1:10" ht="12.75">
      <c r="A30" s="16" t="s">
        <v>32</v>
      </c>
      <c r="B30" s="7" t="s">
        <v>33</v>
      </c>
      <c r="C30" s="7"/>
      <c r="D30" s="7"/>
      <c r="E30" s="7"/>
      <c r="F30" s="7"/>
      <c r="G30" s="7"/>
      <c r="H30" s="18"/>
      <c r="I30" s="19"/>
      <c r="J30" s="21"/>
    </row>
    <row r="31" spans="1:9" ht="12.75">
      <c r="A31" s="22" t="s">
        <v>34</v>
      </c>
      <c r="B31" s="7" t="s">
        <v>35</v>
      </c>
      <c r="C31" s="7"/>
      <c r="D31" s="7"/>
      <c r="E31" s="7"/>
      <c r="F31" s="7"/>
      <c r="G31" s="7"/>
      <c r="H31" s="18"/>
      <c r="I31" s="17"/>
    </row>
    <row r="32" spans="1:9" ht="12.75">
      <c r="A32" s="16" t="s">
        <v>36</v>
      </c>
      <c r="B32" s="16"/>
      <c r="C32" s="16"/>
      <c r="D32" s="16"/>
      <c r="E32" s="16"/>
      <c r="F32" s="16"/>
      <c r="G32" s="16"/>
      <c r="H32" s="16"/>
      <c r="I32" s="23">
        <f>SUM(I25:I31)</f>
        <v>1423.2</v>
      </c>
    </row>
    <row r="33" spans="1:10" ht="12.75">
      <c r="A33" s="4"/>
      <c r="B33" s="4"/>
      <c r="C33" s="4"/>
      <c r="D33" s="4"/>
      <c r="E33" s="4"/>
      <c r="F33" s="4"/>
      <c r="G33" s="4"/>
      <c r="H33" s="4"/>
      <c r="I33" s="24"/>
      <c r="J33" s="15"/>
    </row>
    <row r="34" spans="1:10" ht="12.75">
      <c r="A34" s="6" t="s">
        <v>37</v>
      </c>
      <c r="B34" s="6"/>
      <c r="C34" s="6"/>
      <c r="D34" s="6"/>
      <c r="E34" s="6"/>
      <c r="F34" s="6"/>
      <c r="G34" s="6"/>
      <c r="H34" s="6"/>
      <c r="I34" s="6"/>
      <c r="J34" s="15"/>
    </row>
    <row r="35" spans="1:10" ht="12.75">
      <c r="A35" s="16" t="s">
        <v>38</v>
      </c>
      <c r="B35" s="16"/>
      <c r="C35" s="16"/>
      <c r="D35" s="16"/>
      <c r="E35" s="16"/>
      <c r="F35" s="16"/>
      <c r="G35" s="16"/>
      <c r="H35" s="16" t="s">
        <v>39</v>
      </c>
      <c r="I35" s="16" t="s">
        <v>25</v>
      </c>
      <c r="J35" s="15"/>
    </row>
    <row r="36" spans="1:10" ht="12.75">
      <c r="A36" s="16" t="s">
        <v>4</v>
      </c>
      <c r="B36" s="7" t="s">
        <v>40</v>
      </c>
      <c r="C36" s="7"/>
      <c r="D36" s="7"/>
      <c r="E36" s="7"/>
      <c r="F36" s="7"/>
      <c r="G36" s="7"/>
      <c r="H36" s="25">
        <v>0.0833</v>
      </c>
      <c r="I36" s="17">
        <f>I32*H36</f>
        <v>118.55256</v>
      </c>
      <c r="J36" s="15"/>
    </row>
    <row r="37" spans="1:10" ht="12.75">
      <c r="A37" s="16" t="s">
        <v>6</v>
      </c>
      <c r="B37" s="7" t="s">
        <v>41</v>
      </c>
      <c r="C37" s="7"/>
      <c r="D37" s="7"/>
      <c r="E37" s="7"/>
      <c r="F37" s="7"/>
      <c r="G37" s="7"/>
      <c r="H37" s="26">
        <v>0.027800000000000002</v>
      </c>
      <c r="I37" s="17">
        <f>I32*H37</f>
        <v>39.56496</v>
      </c>
      <c r="J37" s="15"/>
    </row>
    <row r="38" spans="1:10" ht="12.75">
      <c r="A38" s="16" t="s">
        <v>42</v>
      </c>
      <c r="B38" s="16"/>
      <c r="C38" s="16"/>
      <c r="D38" s="16"/>
      <c r="E38" s="16"/>
      <c r="F38" s="16"/>
      <c r="G38" s="16"/>
      <c r="H38" s="27">
        <f>SUM(H36:H37)</f>
        <v>0.1111</v>
      </c>
      <c r="I38" s="23">
        <f>SUM(I36:I37)</f>
        <v>158.11752</v>
      </c>
      <c r="J38" s="15"/>
    </row>
    <row r="39" spans="1:10" ht="12.75">
      <c r="A39" s="28"/>
      <c r="B39" s="28"/>
      <c r="C39" s="28"/>
      <c r="D39" s="28"/>
      <c r="E39" s="28"/>
      <c r="F39" s="28"/>
      <c r="G39" s="28"/>
      <c r="H39" s="28"/>
      <c r="I39" s="28"/>
      <c r="J39" s="15"/>
    </row>
    <row r="40" spans="1:12" ht="12.75">
      <c r="A40" s="29" t="s">
        <v>43</v>
      </c>
      <c r="B40" s="29"/>
      <c r="C40" s="29"/>
      <c r="D40" s="29"/>
      <c r="E40" s="29"/>
      <c r="F40" s="29"/>
      <c r="G40" s="29"/>
      <c r="H40" s="30" t="s">
        <v>44</v>
      </c>
      <c r="I40" s="30"/>
      <c r="J40" s="15"/>
      <c r="K40" s="31"/>
      <c r="L40" s="31"/>
    </row>
    <row r="41" spans="1:12" ht="12.75">
      <c r="A41" s="29"/>
      <c r="B41" s="29"/>
      <c r="C41" s="29"/>
      <c r="D41" s="29"/>
      <c r="E41" s="29"/>
      <c r="F41" s="29"/>
      <c r="G41" s="29"/>
      <c r="H41" s="32">
        <f>I32+I38+I76+I96</f>
        <v>1770.9389952</v>
      </c>
      <c r="I41" s="32"/>
      <c r="J41" s="15"/>
      <c r="K41" s="31"/>
      <c r="L41" s="31"/>
    </row>
    <row r="42" spans="1:12" ht="12.75">
      <c r="A42" s="16" t="s">
        <v>45</v>
      </c>
      <c r="B42" s="16" t="s">
        <v>46</v>
      </c>
      <c r="C42" s="16"/>
      <c r="D42" s="16"/>
      <c r="E42" s="16"/>
      <c r="F42" s="16"/>
      <c r="G42" s="16"/>
      <c r="H42" s="16" t="s">
        <v>39</v>
      </c>
      <c r="I42" s="16" t="s">
        <v>25</v>
      </c>
      <c r="J42" s="15"/>
      <c r="K42" s="31"/>
      <c r="L42" s="31"/>
    </row>
    <row r="43" spans="1:12" ht="14.25">
      <c r="A43" s="16" t="s">
        <v>4</v>
      </c>
      <c r="B43" s="7" t="s">
        <v>47</v>
      </c>
      <c r="C43" s="7"/>
      <c r="D43" s="7"/>
      <c r="E43" s="7"/>
      <c r="F43" s="7"/>
      <c r="G43" s="7"/>
      <c r="H43" s="25">
        <v>0.2</v>
      </c>
      <c r="I43" s="17">
        <f aca="true" t="shared" si="0" ref="I43:I50">H$41*H43</f>
        <v>354.18779904</v>
      </c>
      <c r="J43" s="15"/>
      <c r="K43" s="33"/>
      <c r="L43" s="31"/>
    </row>
    <row r="44" spans="1:11" ht="14.25">
      <c r="A44" s="16" t="s">
        <v>6</v>
      </c>
      <c r="B44" s="7" t="s">
        <v>48</v>
      </c>
      <c r="C44" s="7"/>
      <c r="D44" s="7"/>
      <c r="E44" s="7"/>
      <c r="F44" s="7"/>
      <c r="G44" s="7"/>
      <c r="H44" s="25">
        <v>0.025</v>
      </c>
      <c r="I44" s="17">
        <f t="shared" si="0"/>
        <v>44.27347488</v>
      </c>
      <c r="J44" s="15"/>
      <c r="K44" s="31"/>
    </row>
    <row r="45" spans="1:11" ht="14.25">
      <c r="A45" s="16" t="s">
        <v>8</v>
      </c>
      <c r="B45" s="7" t="s">
        <v>49</v>
      </c>
      <c r="C45" s="7"/>
      <c r="D45" s="7"/>
      <c r="E45" s="7"/>
      <c r="F45" s="7"/>
      <c r="G45" s="7"/>
      <c r="H45" s="34"/>
      <c r="I45" s="17">
        <f t="shared" si="0"/>
        <v>0</v>
      </c>
      <c r="J45" s="15"/>
      <c r="K45" s="31"/>
    </row>
    <row r="46" spans="1:10" ht="14.25">
      <c r="A46" s="16" t="s">
        <v>10</v>
      </c>
      <c r="B46" s="7" t="s">
        <v>50</v>
      </c>
      <c r="C46" s="7"/>
      <c r="D46" s="7"/>
      <c r="E46" s="7"/>
      <c r="F46" s="7"/>
      <c r="G46" s="7"/>
      <c r="H46" s="25">
        <v>0.015</v>
      </c>
      <c r="I46" s="17">
        <f t="shared" si="0"/>
        <v>26.564084928</v>
      </c>
      <c r="J46" s="15"/>
    </row>
    <row r="47" spans="1:10" ht="14.25">
      <c r="A47" s="16" t="s">
        <v>30</v>
      </c>
      <c r="B47" s="7" t="s">
        <v>51</v>
      </c>
      <c r="C47" s="7"/>
      <c r="D47" s="7"/>
      <c r="E47" s="7"/>
      <c r="F47" s="7"/>
      <c r="G47" s="7"/>
      <c r="H47" s="25">
        <v>0.01</v>
      </c>
      <c r="I47" s="17">
        <f t="shared" si="0"/>
        <v>17.709389952</v>
      </c>
      <c r="J47" s="15"/>
    </row>
    <row r="48" spans="1:10" ht="14.25">
      <c r="A48" s="16" t="s">
        <v>32</v>
      </c>
      <c r="B48" s="7" t="s">
        <v>52</v>
      </c>
      <c r="C48" s="7"/>
      <c r="D48" s="7"/>
      <c r="E48" s="7"/>
      <c r="F48" s="7"/>
      <c r="G48" s="7"/>
      <c r="H48" s="25">
        <v>0.006</v>
      </c>
      <c r="I48" s="17">
        <f t="shared" si="0"/>
        <v>10.6256339712</v>
      </c>
      <c r="J48" s="15"/>
    </row>
    <row r="49" spans="1:10" ht="14.25">
      <c r="A49" s="16" t="s">
        <v>34</v>
      </c>
      <c r="B49" s="7" t="s">
        <v>53</v>
      </c>
      <c r="C49" s="7"/>
      <c r="D49" s="7"/>
      <c r="E49" s="7"/>
      <c r="F49" s="7"/>
      <c r="G49" s="7"/>
      <c r="H49" s="25">
        <v>0.002</v>
      </c>
      <c r="I49" s="17">
        <f t="shared" si="0"/>
        <v>3.5418779904</v>
      </c>
      <c r="J49" s="15"/>
    </row>
    <row r="50" spans="1:10" ht="14.25">
      <c r="A50" s="16" t="s">
        <v>54</v>
      </c>
      <c r="B50" s="7" t="s">
        <v>55</v>
      </c>
      <c r="C50" s="7"/>
      <c r="D50" s="7"/>
      <c r="E50" s="7"/>
      <c r="F50" s="7"/>
      <c r="G50" s="7"/>
      <c r="H50" s="25">
        <v>0.08</v>
      </c>
      <c r="I50" s="17">
        <f t="shared" si="0"/>
        <v>141.675119616</v>
      </c>
      <c r="J50" s="15"/>
    </row>
    <row r="51" spans="1:11" ht="12.75">
      <c r="A51" s="16" t="s">
        <v>56</v>
      </c>
      <c r="B51" s="16"/>
      <c r="C51" s="16"/>
      <c r="D51" s="16"/>
      <c r="E51" s="16"/>
      <c r="F51" s="16"/>
      <c r="G51" s="16"/>
      <c r="H51" s="27">
        <f>SUM(H43:H50)</f>
        <v>0.338</v>
      </c>
      <c r="I51" s="23">
        <f>SUM(I43:I50)</f>
        <v>598.5773803776</v>
      </c>
      <c r="J51" s="15"/>
      <c r="K51" s="35"/>
    </row>
    <row r="52" spans="1:10" ht="12.75">
      <c r="A52" s="36"/>
      <c r="B52" s="36"/>
      <c r="C52" s="36"/>
      <c r="D52" s="36"/>
      <c r="E52" s="36"/>
      <c r="F52" s="36"/>
      <c r="G52" s="36"/>
      <c r="H52" s="36"/>
      <c r="I52" s="36"/>
      <c r="J52" s="15"/>
    </row>
    <row r="53" spans="1:10" ht="12.75">
      <c r="A53" s="16" t="s">
        <v>57</v>
      </c>
      <c r="B53" s="16"/>
      <c r="C53" s="16"/>
      <c r="D53" s="16"/>
      <c r="E53" s="16"/>
      <c r="F53" s="16"/>
      <c r="G53" s="16"/>
      <c r="H53" s="27"/>
      <c r="I53" s="16" t="s">
        <v>25</v>
      </c>
      <c r="J53" s="15"/>
    </row>
    <row r="54" spans="1:10" ht="12.75">
      <c r="A54" s="16" t="s">
        <v>4</v>
      </c>
      <c r="B54" s="7" t="s">
        <v>58</v>
      </c>
      <c r="C54" s="7"/>
      <c r="D54" s="7"/>
      <c r="E54" s="7"/>
      <c r="F54" s="7"/>
      <c r="G54" s="7"/>
      <c r="H54" s="9"/>
      <c r="I54" s="17">
        <v>0</v>
      </c>
      <c r="J54" s="15"/>
    </row>
    <row r="55" spans="1:10" ht="12.75">
      <c r="A55" s="16" t="s">
        <v>6</v>
      </c>
      <c r="B55" s="7" t="s">
        <v>59</v>
      </c>
      <c r="C55" s="7"/>
      <c r="D55" s="7"/>
      <c r="E55" s="7"/>
      <c r="F55" s="7"/>
      <c r="G55" s="7"/>
      <c r="H55" s="9"/>
      <c r="I55" s="19">
        <v>80</v>
      </c>
      <c r="J55" s="15"/>
    </row>
    <row r="56" spans="1:10" ht="12.75">
      <c r="A56" s="16" t="s">
        <v>8</v>
      </c>
      <c r="B56" s="7" t="s">
        <v>60</v>
      </c>
      <c r="C56" s="7"/>
      <c r="D56" s="7"/>
      <c r="E56" s="7"/>
      <c r="F56" s="7"/>
      <c r="G56" s="7"/>
      <c r="H56" s="9"/>
      <c r="I56" s="17"/>
      <c r="J56" s="15"/>
    </row>
    <row r="57" spans="1:10" ht="12.75">
      <c r="A57" s="16" t="s">
        <v>10</v>
      </c>
      <c r="B57" s="7" t="s">
        <v>61</v>
      </c>
      <c r="C57" s="7"/>
      <c r="D57" s="7"/>
      <c r="E57" s="7"/>
      <c r="F57" s="7"/>
      <c r="G57" s="7"/>
      <c r="H57" s="9"/>
      <c r="I57" s="17"/>
      <c r="J57" s="15"/>
    </row>
    <row r="58" spans="1:10" ht="13.5">
      <c r="A58" s="16" t="s">
        <v>30</v>
      </c>
      <c r="B58" s="37" t="s">
        <v>62</v>
      </c>
      <c r="C58" s="37"/>
      <c r="D58" s="37"/>
      <c r="E58" s="37"/>
      <c r="F58" s="37"/>
      <c r="G58" s="37"/>
      <c r="H58" s="12"/>
      <c r="I58" s="19"/>
      <c r="J58" s="15"/>
    </row>
    <row r="59" spans="1:10" ht="12.75">
      <c r="A59" s="16" t="s">
        <v>32</v>
      </c>
      <c r="B59" s="7" t="s">
        <v>35</v>
      </c>
      <c r="C59" s="7"/>
      <c r="D59" s="7"/>
      <c r="E59" s="7"/>
      <c r="F59" s="7"/>
      <c r="G59" s="7"/>
      <c r="H59" s="9"/>
      <c r="I59" s="17"/>
      <c r="J59" s="15"/>
    </row>
    <row r="60" spans="1:10" ht="12.75">
      <c r="A60" s="16" t="s">
        <v>63</v>
      </c>
      <c r="B60" s="16"/>
      <c r="C60" s="16"/>
      <c r="D60" s="16"/>
      <c r="E60" s="16"/>
      <c r="F60" s="16"/>
      <c r="G60" s="16"/>
      <c r="H60" s="16"/>
      <c r="I60" s="23">
        <f>SUM(I54:I59)</f>
        <v>80</v>
      </c>
      <c r="J60" s="15"/>
    </row>
    <row r="61" spans="1:10" ht="12.75">
      <c r="A61" s="36"/>
      <c r="B61" s="36"/>
      <c r="C61" s="36"/>
      <c r="D61" s="36"/>
      <c r="E61" s="36"/>
      <c r="F61" s="36"/>
      <c r="G61" s="36"/>
      <c r="H61" s="36"/>
      <c r="I61" s="36"/>
      <c r="J61" s="15"/>
    </row>
    <row r="62" spans="1:10" ht="12.75">
      <c r="A62" s="38" t="s">
        <v>64</v>
      </c>
      <c r="B62" s="38"/>
      <c r="C62" s="38"/>
      <c r="D62" s="38"/>
      <c r="E62" s="38"/>
      <c r="F62" s="38"/>
      <c r="G62" s="38"/>
      <c r="H62" s="38"/>
      <c r="I62" s="38"/>
      <c r="J62" s="15"/>
    </row>
    <row r="63" spans="1:10" ht="12.75">
      <c r="A63" s="16" t="s">
        <v>65</v>
      </c>
      <c r="B63" s="16"/>
      <c r="C63" s="16"/>
      <c r="D63" s="16"/>
      <c r="E63" s="16"/>
      <c r="F63" s="16"/>
      <c r="G63" s="16"/>
      <c r="H63" s="16"/>
      <c r="I63" s="16" t="s">
        <v>25</v>
      </c>
      <c r="J63" s="15"/>
    </row>
    <row r="64" spans="1:10" ht="12.75">
      <c r="A64" s="16" t="s">
        <v>66</v>
      </c>
      <c r="B64" s="7" t="s">
        <v>67</v>
      </c>
      <c r="C64" s="7"/>
      <c r="D64" s="7"/>
      <c r="E64" s="7"/>
      <c r="F64" s="7"/>
      <c r="G64" s="7"/>
      <c r="H64" s="7"/>
      <c r="I64" s="39">
        <f>I38</f>
        <v>158.11752</v>
      </c>
      <c r="J64" s="15"/>
    </row>
    <row r="65" spans="1:10" ht="12.75">
      <c r="A65" s="22" t="s">
        <v>45</v>
      </c>
      <c r="B65" s="7" t="s">
        <v>46</v>
      </c>
      <c r="C65" s="7"/>
      <c r="D65" s="7"/>
      <c r="E65" s="7"/>
      <c r="F65" s="7"/>
      <c r="G65" s="7"/>
      <c r="H65" s="7"/>
      <c r="I65" s="40">
        <f>I51</f>
        <v>598.5773803776</v>
      </c>
      <c r="J65" s="15"/>
    </row>
    <row r="66" spans="1:10" ht="12.75">
      <c r="A66" s="22" t="s">
        <v>68</v>
      </c>
      <c r="B66" s="7" t="s">
        <v>69</v>
      </c>
      <c r="C66" s="7"/>
      <c r="D66" s="7"/>
      <c r="E66" s="7"/>
      <c r="F66" s="7"/>
      <c r="G66" s="7"/>
      <c r="H66" s="7"/>
      <c r="I66" s="40">
        <f>I60</f>
        <v>80</v>
      </c>
      <c r="J66" s="15"/>
    </row>
    <row r="67" spans="1:10" ht="12.75">
      <c r="A67" s="16" t="s">
        <v>70</v>
      </c>
      <c r="B67" s="16"/>
      <c r="C67" s="16"/>
      <c r="D67" s="16"/>
      <c r="E67" s="16"/>
      <c r="F67" s="16"/>
      <c r="G67" s="16"/>
      <c r="H67" s="16"/>
      <c r="I67" s="41">
        <f>SUM(I64:I66)</f>
        <v>836.6949003776</v>
      </c>
      <c r="J67" s="15"/>
    </row>
    <row r="68" spans="1:10" ht="12.75">
      <c r="A68" s="42"/>
      <c r="B68" s="42"/>
      <c r="C68" s="42"/>
      <c r="D68" s="42"/>
      <c r="E68" s="42"/>
      <c r="F68" s="42"/>
      <c r="G68" s="42"/>
      <c r="H68" s="42"/>
      <c r="I68" s="42"/>
      <c r="J68" s="15"/>
    </row>
    <row r="69" spans="1:10" ht="12.75">
      <c r="A69" s="6" t="s">
        <v>71</v>
      </c>
      <c r="B69" s="6"/>
      <c r="C69" s="6"/>
      <c r="D69" s="6"/>
      <c r="E69" s="6"/>
      <c r="F69" s="6"/>
      <c r="G69" s="6"/>
      <c r="H69" s="6"/>
      <c r="I69" s="6"/>
      <c r="J69" s="15"/>
    </row>
    <row r="70" spans="1:10" ht="12.75">
      <c r="A70" s="16">
        <v>3</v>
      </c>
      <c r="B70" s="16" t="s">
        <v>72</v>
      </c>
      <c r="C70" s="16"/>
      <c r="D70" s="16"/>
      <c r="E70" s="16"/>
      <c r="F70" s="16"/>
      <c r="G70" s="16"/>
      <c r="H70" s="16" t="s">
        <v>39</v>
      </c>
      <c r="I70" s="16" t="s">
        <v>25</v>
      </c>
      <c r="J70" s="15"/>
    </row>
    <row r="71" spans="1:10" ht="14.25">
      <c r="A71" s="16" t="s">
        <v>4</v>
      </c>
      <c r="B71" s="11" t="s">
        <v>73</v>
      </c>
      <c r="C71" s="11"/>
      <c r="D71" s="11"/>
      <c r="E71" s="11"/>
      <c r="F71" s="11"/>
      <c r="G71" s="11"/>
      <c r="H71" s="43">
        <v>0.004200000000000001</v>
      </c>
      <c r="I71" s="40">
        <f aca="true" t="shared" si="1" ref="I71:I75">(I$32)*H71</f>
        <v>5.97744</v>
      </c>
      <c r="J71" s="15"/>
    </row>
    <row r="72" spans="1:10" ht="14.25">
      <c r="A72" s="16" t="s">
        <v>6</v>
      </c>
      <c r="B72" s="7" t="s">
        <v>74</v>
      </c>
      <c r="C72" s="7"/>
      <c r="D72" s="7"/>
      <c r="E72" s="7"/>
      <c r="F72" s="7"/>
      <c r="G72" s="7"/>
      <c r="H72" s="43">
        <f>0.08*H71</f>
        <v>0.000336</v>
      </c>
      <c r="I72" s="40">
        <f t="shared" si="1"/>
        <v>0.4781952</v>
      </c>
      <c r="J72" s="15"/>
    </row>
    <row r="73" spans="1:10" ht="14.25">
      <c r="A73" s="16" t="s">
        <v>8</v>
      </c>
      <c r="B73" s="11" t="s">
        <v>75</v>
      </c>
      <c r="C73" s="11"/>
      <c r="D73" s="11"/>
      <c r="E73" s="11"/>
      <c r="F73" s="11"/>
      <c r="G73" s="11"/>
      <c r="H73" s="44">
        <v>0.0002</v>
      </c>
      <c r="I73" s="40">
        <f t="shared" si="1"/>
        <v>0.28464</v>
      </c>
      <c r="J73" s="15"/>
    </row>
    <row r="74" spans="1:10" ht="14.25">
      <c r="A74" s="16" t="s">
        <v>10</v>
      </c>
      <c r="B74" s="7" t="s">
        <v>76</v>
      </c>
      <c r="C74" s="7"/>
      <c r="D74" s="7"/>
      <c r="E74" s="7"/>
      <c r="F74" s="7"/>
      <c r="G74" s="7"/>
      <c r="H74" s="44">
        <v>0.0194</v>
      </c>
      <c r="I74" s="40">
        <f t="shared" si="1"/>
        <v>27.61008</v>
      </c>
      <c r="J74" s="15"/>
    </row>
    <row r="75" spans="1:10" ht="14.25">
      <c r="A75" s="16" t="s">
        <v>32</v>
      </c>
      <c r="B75" s="11" t="s">
        <v>77</v>
      </c>
      <c r="C75" s="11"/>
      <c r="D75" s="11"/>
      <c r="E75" s="11"/>
      <c r="F75" s="11"/>
      <c r="G75" s="11"/>
      <c r="H75" s="43">
        <v>0.0008</v>
      </c>
      <c r="I75" s="40">
        <f t="shared" si="1"/>
        <v>1.13856</v>
      </c>
      <c r="J75" s="15"/>
    </row>
    <row r="76" spans="1:10" ht="12.75">
      <c r="A76" s="16" t="s">
        <v>78</v>
      </c>
      <c r="B76" s="16"/>
      <c r="C76" s="16"/>
      <c r="D76" s="16"/>
      <c r="E76" s="16"/>
      <c r="F76" s="16"/>
      <c r="G76" s="16"/>
      <c r="H76" s="27">
        <f>SUM(H71:H75)</f>
        <v>0.024936</v>
      </c>
      <c r="I76" s="23">
        <f>SUM(I71:I75)</f>
        <v>35.4889152</v>
      </c>
      <c r="J76" s="15"/>
    </row>
    <row r="77" spans="1:10" ht="12.75">
      <c r="A77" s="45"/>
      <c r="B77" s="45"/>
      <c r="C77" s="45"/>
      <c r="D77" s="45"/>
      <c r="E77" s="45"/>
      <c r="F77" s="45"/>
      <c r="G77" s="45"/>
      <c r="H77" s="45"/>
      <c r="I77" s="45"/>
      <c r="J77" s="15"/>
    </row>
    <row r="78" spans="1:10" ht="12.75">
      <c r="A78" s="6" t="s">
        <v>79</v>
      </c>
      <c r="B78" s="6"/>
      <c r="C78" s="6"/>
      <c r="D78" s="6"/>
      <c r="E78" s="6"/>
      <c r="F78" s="6"/>
      <c r="G78" s="6"/>
      <c r="H78" s="6"/>
      <c r="I78" s="6"/>
      <c r="J78" s="15"/>
    </row>
    <row r="79" spans="1:10" ht="12.75">
      <c r="A79" s="16" t="s">
        <v>80</v>
      </c>
      <c r="B79" s="16"/>
      <c r="C79" s="16"/>
      <c r="D79" s="16"/>
      <c r="E79" s="16"/>
      <c r="F79" s="16"/>
      <c r="G79" s="16"/>
      <c r="H79" s="16" t="s">
        <v>39</v>
      </c>
      <c r="I79" s="16" t="s">
        <v>25</v>
      </c>
      <c r="J79" s="15"/>
    </row>
    <row r="80" spans="1:10" ht="14.25">
      <c r="A80" s="16" t="s">
        <v>4</v>
      </c>
      <c r="B80" s="7" t="s">
        <v>81</v>
      </c>
      <c r="C80" s="7"/>
      <c r="D80" s="7"/>
      <c r="E80" s="7"/>
      <c r="F80" s="7"/>
      <c r="G80" s="7"/>
      <c r="H80" s="46">
        <v>0.09090000000000001</v>
      </c>
      <c r="I80" s="17">
        <f aca="true" t="shared" si="2" ref="I80:I85">(I$32)*H80</f>
        <v>129.36888</v>
      </c>
      <c r="J80" s="15"/>
    </row>
    <row r="81" spans="1:10" ht="14.25">
      <c r="A81" s="22" t="s">
        <v>6</v>
      </c>
      <c r="B81" s="11" t="s">
        <v>82</v>
      </c>
      <c r="C81" s="11"/>
      <c r="D81" s="11"/>
      <c r="E81" s="11"/>
      <c r="F81" s="11"/>
      <c r="G81" s="11"/>
      <c r="H81" s="43">
        <v>0.0166</v>
      </c>
      <c r="I81" s="17">
        <f t="shared" si="2"/>
        <v>23.62512</v>
      </c>
      <c r="J81" s="47"/>
    </row>
    <row r="82" spans="1:10" ht="14.25">
      <c r="A82" s="22" t="s">
        <v>8</v>
      </c>
      <c r="B82" s="11" t="s">
        <v>83</v>
      </c>
      <c r="C82" s="11"/>
      <c r="D82" s="11"/>
      <c r="E82" s="11"/>
      <c r="F82" s="11"/>
      <c r="G82" s="11"/>
      <c r="H82" s="43">
        <v>0.0002</v>
      </c>
      <c r="I82" s="17">
        <f t="shared" si="2"/>
        <v>0.28464</v>
      </c>
      <c r="J82" s="15"/>
    </row>
    <row r="83" spans="1:10" ht="14.25">
      <c r="A83" s="22" t="s">
        <v>10</v>
      </c>
      <c r="B83" s="11" t="s">
        <v>84</v>
      </c>
      <c r="C83" s="11"/>
      <c r="D83" s="11"/>
      <c r="E83" s="11"/>
      <c r="F83" s="11"/>
      <c r="G83" s="11"/>
      <c r="H83" s="43">
        <v>0.00030000000000000003</v>
      </c>
      <c r="I83" s="17">
        <f t="shared" si="2"/>
        <v>0.42696000000000006</v>
      </c>
      <c r="J83" s="15"/>
    </row>
    <row r="84" spans="1:12" ht="14.25">
      <c r="A84" s="22" t="s">
        <v>30</v>
      </c>
      <c r="B84" s="7" t="s">
        <v>85</v>
      </c>
      <c r="C84" s="7"/>
      <c r="D84" s="7"/>
      <c r="E84" s="7"/>
      <c r="F84" s="7"/>
      <c r="G84" s="7"/>
      <c r="H84" s="43">
        <v>0.00030000000000000003</v>
      </c>
      <c r="I84" s="17">
        <f t="shared" si="2"/>
        <v>0.42696000000000006</v>
      </c>
      <c r="J84" s="48"/>
      <c r="L84" s="49"/>
    </row>
    <row r="85" spans="1:10" ht="14.25">
      <c r="A85" s="16" t="s">
        <v>32</v>
      </c>
      <c r="B85" s="11" t="s">
        <v>35</v>
      </c>
      <c r="C85" s="11"/>
      <c r="D85" s="11"/>
      <c r="E85" s="11"/>
      <c r="F85" s="11"/>
      <c r="G85" s="11"/>
      <c r="H85" s="43">
        <v>0</v>
      </c>
      <c r="I85" s="17">
        <f t="shared" si="2"/>
        <v>0</v>
      </c>
      <c r="J85" s="15"/>
    </row>
    <row r="86" spans="1:10" ht="12.75">
      <c r="A86" s="16" t="s">
        <v>86</v>
      </c>
      <c r="B86" s="16"/>
      <c r="C86" s="16"/>
      <c r="D86" s="16"/>
      <c r="E86" s="16"/>
      <c r="F86" s="16"/>
      <c r="G86" s="16"/>
      <c r="H86" s="27">
        <f>SUM(H80:H85)</f>
        <v>0.10830000000000001</v>
      </c>
      <c r="I86" s="23">
        <f>SUM(I80:I85)</f>
        <v>154.13256</v>
      </c>
      <c r="J86" s="15"/>
    </row>
    <row r="87" spans="1:11" ht="12.75">
      <c r="A87" s="50"/>
      <c r="B87" s="50"/>
      <c r="C87" s="50"/>
      <c r="D87" s="50"/>
      <c r="E87" s="50"/>
      <c r="F87" s="50"/>
      <c r="G87" s="50"/>
      <c r="H87" s="50"/>
      <c r="I87" s="50"/>
      <c r="J87" s="15"/>
      <c r="K87" s="51"/>
    </row>
    <row r="88" spans="1:10" ht="12.75">
      <c r="A88" s="16" t="s">
        <v>87</v>
      </c>
      <c r="B88" s="16"/>
      <c r="C88" s="16"/>
      <c r="D88" s="16"/>
      <c r="E88" s="16"/>
      <c r="F88" s="16"/>
      <c r="G88" s="16"/>
      <c r="H88" s="16" t="s">
        <v>39</v>
      </c>
      <c r="I88" s="16" t="s">
        <v>25</v>
      </c>
      <c r="J88" s="15"/>
    </row>
    <row r="89" spans="1:11" ht="12.75">
      <c r="A89" s="16" t="s">
        <v>4</v>
      </c>
      <c r="B89" s="7" t="s">
        <v>88</v>
      </c>
      <c r="C89" s="7"/>
      <c r="D89" s="7"/>
      <c r="E89" s="7"/>
      <c r="F89" s="7"/>
      <c r="G89" s="7"/>
      <c r="H89" s="46"/>
      <c r="I89" s="52"/>
      <c r="J89" s="15"/>
      <c r="K89" s="53"/>
    </row>
    <row r="90" spans="1:10" ht="12.75">
      <c r="A90" s="16" t="s">
        <v>89</v>
      </c>
      <c r="B90" s="16"/>
      <c r="C90" s="16"/>
      <c r="D90" s="16"/>
      <c r="E90" s="16"/>
      <c r="F90" s="16"/>
      <c r="G90" s="16"/>
      <c r="H90" s="27"/>
      <c r="I90" s="54">
        <f>SUM(I89:I89)</f>
        <v>0</v>
      </c>
      <c r="J90" s="15"/>
    </row>
    <row r="91" spans="1:10" ht="12.75">
      <c r="A91" s="55"/>
      <c r="B91" s="55"/>
      <c r="C91" s="55"/>
      <c r="D91" s="55"/>
      <c r="E91" s="55"/>
      <c r="F91" s="55"/>
      <c r="G91" s="55"/>
      <c r="H91" s="55"/>
      <c r="I91" s="55"/>
      <c r="J91" s="15"/>
    </row>
    <row r="92" spans="1:10" ht="12.75">
      <c r="A92" s="38" t="s">
        <v>90</v>
      </c>
      <c r="B92" s="38"/>
      <c r="C92" s="38"/>
      <c r="D92" s="38"/>
      <c r="E92" s="38"/>
      <c r="F92" s="38"/>
      <c r="G92" s="38"/>
      <c r="H92" s="38"/>
      <c r="I92" s="38"/>
      <c r="J92" s="15"/>
    </row>
    <row r="93" spans="1:10" ht="12.75">
      <c r="A93" s="16" t="s">
        <v>91</v>
      </c>
      <c r="B93" s="16"/>
      <c r="C93" s="16"/>
      <c r="D93" s="16"/>
      <c r="E93" s="16"/>
      <c r="F93" s="16"/>
      <c r="G93" s="16"/>
      <c r="H93" s="16"/>
      <c r="I93" s="16" t="s">
        <v>25</v>
      </c>
      <c r="J93" s="15"/>
    </row>
    <row r="94" spans="1:10" ht="12.75">
      <c r="A94" s="16" t="s">
        <v>92</v>
      </c>
      <c r="B94" s="7" t="s">
        <v>82</v>
      </c>
      <c r="C94" s="7"/>
      <c r="D94" s="7"/>
      <c r="E94" s="7"/>
      <c r="F94" s="7"/>
      <c r="G94" s="7"/>
      <c r="H94" s="7"/>
      <c r="I94" s="56">
        <f>I86</f>
        <v>154.13256</v>
      </c>
      <c r="J94" s="15"/>
    </row>
    <row r="95" spans="1:10" ht="12.75">
      <c r="A95" s="22" t="s">
        <v>93</v>
      </c>
      <c r="B95" s="7" t="s">
        <v>94</v>
      </c>
      <c r="C95" s="7"/>
      <c r="D95" s="7"/>
      <c r="E95" s="7"/>
      <c r="F95" s="7"/>
      <c r="G95" s="7"/>
      <c r="H95" s="7"/>
      <c r="I95" s="57">
        <f>I90</f>
        <v>0</v>
      </c>
      <c r="J95" s="15"/>
    </row>
    <row r="96" spans="1:10" ht="12.75">
      <c r="A96" s="16" t="s">
        <v>95</v>
      </c>
      <c r="B96" s="16"/>
      <c r="C96" s="16"/>
      <c r="D96" s="16"/>
      <c r="E96" s="16"/>
      <c r="F96" s="16"/>
      <c r="G96" s="16"/>
      <c r="H96" s="16"/>
      <c r="I96" s="58">
        <f>SUM(I94:I95)</f>
        <v>154.13256</v>
      </c>
      <c r="J96" s="15"/>
    </row>
    <row r="97" spans="1:10" ht="12.75">
      <c r="A97" s="42"/>
      <c r="B97" s="42"/>
      <c r="C97" s="42"/>
      <c r="D97" s="42"/>
      <c r="E97" s="42"/>
      <c r="F97" s="42"/>
      <c r="G97" s="42"/>
      <c r="H97" s="42"/>
      <c r="I97" s="42"/>
      <c r="J97" s="15"/>
    </row>
    <row r="98" spans="1:10" ht="12.75">
      <c r="A98" s="6" t="s">
        <v>96</v>
      </c>
      <c r="B98" s="6"/>
      <c r="C98" s="6"/>
      <c r="D98" s="6"/>
      <c r="E98" s="6"/>
      <c r="F98" s="6"/>
      <c r="G98" s="6"/>
      <c r="H98" s="6"/>
      <c r="I98" s="6"/>
      <c r="J98" s="15"/>
    </row>
    <row r="99" spans="1:10" ht="12.75">
      <c r="A99" s="16">
        <v>5</v>
      </c>
      <c r="B99" s="16" t="s">
        <v>97</v>
      </c>
      <c r="C99" s="16"/>
      <c r="D99" s="16"/>
      <c r="E99" s="16"/>
      <c r="F99" s="16"/>
      <c r="G99" s="16"/>
      <c r="H99" s="16"/>
      <c r="I99" s="16" t="s">
        <v>25</v>
      </c>
      <c r="J99" s="15"/>
    </row>
    <row r="100" spans="1:10" ht="12.75">
      <c r="A100" s="16" t="s">
        <v>4</v>
      </c>
      <c r="B100" s="7" t="s">
        <v>98</v>
      </c>
      <c r="C100" s="7"/>
      <c r="D100" s="7"/>
      <c r="E100" s="7"/>
      <c r="F100" s="7"/>
      <c r="G100" s="7"/>
      <c r="H100" s="9"/>
      <c r="I100" s="40">
        <v>0</v>
      </c>
      <c r="J100" s="15"/>
    </row>
    <row r="101" spans="1:10" ht="12.75">
      <c r="A101" s="16" t="s">
        <v>6</v>
      </c>
      <c r="B101" s="7" t="s">
        <v>99</v>
      </c>
      <c r="C101" s="7"/>
      <c r="D101" s="7"/>
      <c r="E101" s="7"/>
      <c r="F101" s="7"/>
      <c r="G101" s="7"/>
      <c r="H101" s="9"/>
      <c r="I101" s="39"/>
      <c r="J101" s="59"/>
    </row>
    <row r="102" spans="1:10" ht="12.75">
      <c r="A102" s="60" t="s">
        <v>8</v>
      </c>
      <c r="B102" s="7" t="s">
        <v>100</v>
      </c>
      <c r="C102" s="7"/>
      <c r="D102" s="7"/>
      <c r="E102" s="7"/>
      <c r="F102" s="7"/>
      <c r="G102" s="7"/>
      <c r="H102" s="9"/>
      <c r="I102" s="39">
        <v>100</v>
      </c>
      <c r="J102" s="59"/>
    </row>
    <row r="103" spans="1:10" ht="12.75">
      <c r="A103" s="60" t="s">
        <v>10</v>
      </c>
      <c r="B103" s="7" t="s">
        <v>35</v>
      </c>
      <c r="C103" s="7"/>
      <c r="D103" s="7"/>
      <c r="E103" s="7"/>
      <c r="F103" s="7"/>
      <c r="G103" s="7"/>
      <c r="H103" s="9"/>
      <c r="I103" s="39"/>
      <c r="J103" s="15"/>
    </row>
    <row r="104" spans="1:10" ht="12.75">
      <c r="A104" s="16" t="s">
        <v>101</v>
      </c>
      <c r="B104" s="16"/>
      <c r="C104" s="16"/>
      <c r="D104" s="16"/>
      <c r="E104" s="16"/>
      <c r="F104" s="16"/>
      <c r="G104" s="16"/>
      <c r="H104" s="27"/>
      <c r="I104" s="23">
        <f>SUM(I100:I103)</f>
        <v>100</v>
      </c>
      <c r="J104" s="15"/>
    </row>
    <row r="105" spans="1:10" ht="12.75">
      <c r="A105" s="42"/>
      <c r="B105" s="42"/>
      <c r="C105" s="42"/>
      <c r="D105" s="42"/>
      <c r="E105" s="42"/>
      <c r="F105" s="42"/>
      <c r="G105" s="42"/>
      <c r="H105" s="42"/>
      <c r="I105" s="42"/>
      <c r="J105" s="15"/>
    </row>
    <row r="106" spans="1:10" ht="12.75">
      <c r="A106" s="6" t="s">
        <v>102</v>
      </c>
      <c r="B106" s="6"/>
      <c r="C106" s="6"/>
      <c r="D106" s="6"/>
      <c r="E106" s="6"/>
      <c r="F106" s="6"/>
      <c r="G106" s="6"/>
      <c r="H106" s="6"/>
      <c r="I106" s="6"/>
      <c r="J106" s="15"/>
    </row>
    <row r="107" spans="1:10" ht="12.75">
      <c r="A107" s="16">
        <v>6</v>
      </c>
      <c r="B107" s="16" t="s">
        <v>103</v>
      </c>
      <c r="C107" s="16"/>
      <c r="D107" s="16"/>
      <c r="E107" s="16"/>
      <c r="F107" s="16"/>
      <c r="G107" s="16"/>
      <c r="H107" s="16"/>
      <c r="I107" s="16" t="s">
        <v>25</v>
      </c>
      <c r="J107" s="15"/>
    </row>
    <row r="108" spans="1:10" ht="14.25">
      <c r="A108" s="16" t="s">
        <v>4</v>
      </c>
      <c r="B108" s="7" t="s">
        <v>104</v>
      </c>
      <c r="C108" s="7"/>
      <c r="D108" s="7"/>
      <c r="E108" s="7"/>
      <c r="F108" s="7"/>
      <c r="G108" s="7"/>
      <c r="H108" s="61"/>
      <c r="I108" s="39">
        <f aca="true" t="shared" si="3" ref="I108:I109">I$129*H108</f>
        <v>0</v>
      </c>
      <c r="J108" s="15"/>
    </row>
    <row r="109" spans="1:10" ht="14.25">
      <c r="A109" s="22" t="s">
        <v>6</v>
      </c>
      <c r="B109" s="7" t="s">
        <v>105</v>
      </c>
      <c r="C109" s="7"/>
      <c r="D109" s="7"/>
      <c r="E109" s="7"/>
      <c r="F109" s="7"/>
      <c r="G109" s="7"/>
      <c r="H109" s="61"/>
      <c r="I109" s="39">
        <f t="shared" si="3"/>
        <v>0</v>
      </c>
      <c r="J109" s="15"/>
    </row>
    <row r="110" spans="1:10" ht="14.25">
      <c r="A110" s="16" t="s">
        <v>8</v>
      </c>
      <c r="B110" s="16" t="s">
        <v>106</v>
      </c>
      <c r="C110" s="16"/>
      <c r="D110" s="16"/>
      <c r="E110" s="16"/>
      <c r="F110" s="16"/>
      <c r="G110" s="16"/>
      <c r="H110" s="18"/>
      <c r="I110" s="39"/>
      <c r="J110" s="15"/>
    </row>
    <row r="111" spans="1:10" ht="14.25">
      <c r="A111" s="22" t="s">
        <v>107</v>
      </c>
      <c r="B111" s="7"/>
      <c r="C111" s="7"/>
      <c r="D111" s="7"/>
      <c r="E111" s="7"/>
      <c r="F111" s="7"/>
      <c r="G111" s="7"/>
      <c r="H111" s="61"/>
      <c r="I111" s="40">
        <f>I119*H111</f>
        <v>0</v>
      </c>
      <c r="J111" s="15"/>
    </row>
    <row r="112" spans="1:10" ht="14.25">
      <c r="A112" s="22" t="s">
        <v>108</v>
      </c>
      <c r="B112" s="7"/>
      <c r="C112" s="7"/>
      <c r="D112" s="7"/>
      <c r="E112" s="7"/>
      <c r="F112" s="7"/>
      <c r="G112" s="7"/>
      <c r="H112" s="61"/>
      <c r="I112" s="40">
        <f>I119*H112</f>
        <v>0</v>
      </c>
      <c r="J112" s="15"/>
    </row>
    <row r="113" spans="1:10" ht="14.25">
      <c r="A113" s="22" t="s">
        <v>109</v>
      </c>
      <c r="B113" s="7" t="s">
        <v>110</v>
      </c>
      <c r="C113" s="7"/>
      <c r="D113" s="7"/>
      <c r="E113" s="7"/>
      <c r="F113" s="7"/>
      <c r="G113" s="7"/>
      <c r="H113" s="62">
        <v>0.03</v>
      </c>
      <c r="I113" s="40">
        <f>I119*H113</f>
        <v>78.8510219250804</v>
      </c>
      <c r="J113" s="15"/>
    </row>
    <row r="114" spans="1:10" ht="12.75">
      <c r="A114" s="16" t="s">
        <v>111</v>
      </c>
      <c r="B114" s="16"/>
      <c r="C114" s="16"/>
      <c r="D114" s="16"/>
      <c r="E114" s="16"/>
      <c r="F114" s="16"/>
      <c r="G114" s="16"/>
      <c r="H114" s="63">
        <f>SUM(H108:H113)</f>
        <v>0.03</v>
      </c>
      <c r="I114" s="41">
        <f>SUM(I108:I113)</f>
        <v>78.8510219250804</v>
      </c>
      <c r="J114" s="15"/>
    </row>
    <row r="115" spans="1:9" ht="12.75">
      <c r="A115" s="10"/>
      <c r="B115" s="10"/>
      <c r="C115" s="10"/>
      <c r="D115" s="10"/>
      <c r="E115" s="10"/>
      <c r="F115" s="10"/>
      <c r="G115" s="10"/>
      <c r="H115" s="10"/>
      <c r="I115" s="64"/>
    </row>
    <row r="116" spans="1:9" ht="14.25">
      <c r="A116" s="65" t="s">
        <v>112</v>
      </c>
      <c r="B116" s="66" t="s">
        <v>113</v>
      </c>
      <c r="C116" s="66"/>
      <c r="D116" s="66"/>
      <c r="E116" s="66"/>
      <c r="F116" s="66"/>
      <c r="G116" s="66"/>
      <c r="H116" s="67">
        <f>H111+H112+H113</f>
        <v>0.03</v>
      </c>
      <c r="I116" s="68"/>
    </row>
    <row r="117" spans="1:9" ht="14.25">
      <c r="A117" s="69"/>
      <c r="B117" s="70">
        <v>100</v>
      </c>
      <c r="C117" s="70"/>
      <c r="D117" s="70"/>
      <c r="E117" s="70"/>
      <c r="F117" s="70"/>
      <c r="G117" s="70"/>
      <c r="H117" s="71"/>
      <c r="I117" s="72"/>
    </row>
    <row r="118" spans="1:9" ht="14.25">
      <c r="A118" s="69" t="s">
        <v>114</v>
      </c>
      <c r="B118" s="73" t="s">
        <v>115</v>
      </c>
      <c r="C118" s="73"/>
      <c r="D118" s="73"/>
      <c r="E118" s="73"/>
      <c r="F118" s="73"/>
      <c r="G118" s="73"/>
      <c r="H118" s="71"/>
      <c r="I118" s="74">
        <f>I129+I108+I109</f>
        <v>2549.5163755776</v>
      </c>
    </row>
    <row r="119" spans="1:9" ht="14.25">
      <c r="A119" s="69" t="s">
        <v>116</v>
      </c>
      <c r="B119" s="73" t="s">
        <v>117</v>
      </c>
      <c r="C119" s="73"/>
      <c r="D119" s="73"/>
      <c r="E119" s="73"/>
      <c r="F119" s="73"/>
      <c r="G119" s="73"/>
      <c r="H119" s="71"/>
      <c r="I119" s="74">
        <f>I118/(1-H116)</f>
        <v>2628.36739750268</v>
      </c>
    </row>
    <row r="120" spans="1:10" ht="14.25">
      <c r="A120" s="75"/>
      <c r="B120" s="76" t="s">
        <v>118</v>
      </c>
      <c r="C120" s="76"/>
      <c r="D120" s="76"/>
      <c r="E120" s="76"/>
      <c r="F120" s="76"/>
      <c r="G120" s="76"/>
      <c r="H120" s="77"/>
      <c r="I120" s="78">
        <f>I119-I118</f>
        <v>78.8510219250807</v>
      </c>
      <c r="J120" s="51"/>
    </row>
    <row r="121" spans="1:9" ht="14.25">
      <c r="A121" s="75"/>
      <c r="B121" s="76"/>
      <c r="C121" s="76"/>
      <c r="D121" s="76"/>
      <c r="E121" s="76"/>
      <c r="F121" s="76"/>
      <c r="G121" s="76"/>
      <c r="H121" s="77"/>
      <c r="I121" s="78"/>
    </row>
    <row r="122" spans="1:11" ht="12.75">
      <c r="A122" s="38" t="s">
        <v>119</v>
      </c>
      <c r="B122" s="38"/>
      <c r="C122" s="38"/>
      <c r="D122" s="38"/>
      <c r="E122" s="38"/>
      <c r="F122" s="38"/>
      <c r="G122" s="38"/>
      <c r="H122" s="38"/>
      <c r="I122" s="38"/>
      <c r="K122" s="79"/>
    </row>
    <row r="123" spans="1:9" ht="12.75">
      <c r="A123" s="16" t="s">
        <v>120</v>
      </c>
      <c r="B123" s="16"/>
      <c r="C123" s="16"/>
      <c r="D123" s="16"/>
      <c r="E123" s="16"/>
      <c r="F123" s="16"/>
      <c r="G123" s="16"/>
      <c r="H123" s="16"/>
      <c r="I123" s="16" t="s">
        <v>25</v>
      </c>
    </row>
    <row r="124" spans="1:9" ht="12.75">
      <c r="A124" s="7" t="s">
        <v>4</v>
      </c>
      <c r="B124" s="7" t="str">
        <f>A23</f>
        <v>MÓDULO 1 - COMPOSIÇÃO DA REMUNERAÇÃO</v>
      </c>
      <c r="C124" s="7"/>
      <c r="D124" s="7"/>
      <c r="E124" s="7"/>
      <c r="F124" s="7"/>
      <c r="G124" s="7"/>
      <c r="H124" s="7"/>
      <c r="I124" s="39">
        <f>I32</f>
        <v>1423.2</v>
      </c>
    </row>
    <row r="125" spans="1:9" ht="12.75">
      <c r="A125" s="11" t="s">
        <v>6</v>
      </c>
      <c r="B125" s="7" t="str">
        <f>A34</f>
        <v>MÓDULO 2 – ENCARGOS E BENEFÍCIOS ANUAIS, MENSAIS E DIÁRIOS</v>
      </c>
      <c r="C125" s="7"/>
      <c r="D125" s="7"/>
      <c r="E125" s="7"/>
      <c r="F125" s="7"/>
      <c r="G125" s="7"/>
      <c r="H125" s="7"/>
      <c r="I125" s="40">
        <f>I67</f>
        <v>836.6949003776</v>
      </c>
    </row>
    <row r="126" spans="1:11" ht="12.75">
      <c r="A126" s="11" t="s">
        <v>8</v>
      </c>
      <c r="B126" s="7" t="str">
        <f>A69</f>
        <v>MÓDULO 3 – PROVISÃO PARA RESCISÃO</v>
      </c>
      <c r="C126" s="7"/>
      <c r="D126" s="7"/>
      <c r="E126" s="7"/>
      <c r="F126" s="7"/>
      <c r="G126" s="7"/>
      <c r="H126" s="7"/>
      <c r="I126" s="40">
        <f>I76</f>
        <v>35.4889152</v>
      </c>
      <c r="K126" s="79"/>
    </row>
    <row r="127" spans="1:11" ht="12.75">
      <c r="A127" s="7" t="s">
        <v>10</v>
      </c>
      <c r="B127" s="7" t="str">
        <f>A78</f>
        <v>MÓDULO 4 – CUSTO DE REPOSIÇÃO DO PROFISSIONAL AUSENTE</v>
      </c>
      <c r="C127" s="7"/>
      <c r="D127" s="7"/>
      <c r="E127" s="7"/>
      <c r="F127" s="7"/>
      <c r="G127" s="7"/>
      <c r="H127" s="7"/>
      <c r="I127" s="40">
        <f>I96</f>
        <v>154.13256</v>
      </c>
      <c r="K127" s="79"/>
    </row>
    <row r="128" spans="1:9" ht="12.75">
      <c r="A128" s="11" t="s">
        <v>30</v>
      </c>
      <c r="B128" s="7" t="str">
        <f>A98</f>
        <v>MÓDULO 5 – INSUMOS DIVERSOS</v>
      </c>
      <c r="C128" s="7"/>
      <c r="D128" s="7"/>
      <c r="E128" s="7"/>
      <c r="F128" s="7"/>
      <c r="G128" s="7"/>
      <c r="H128" s="7"/>
      <c r="I128" s="40">
        <f>I104</f>
        <v>100</v>
      </c>
    </row>
    <row r="129" spans="1:11" ht="12.75">
      <c r="A129" s="22"/>
      <c r="B129" s="16" t="s">
        <v>121</v>
      </c>
      <c r="C129" s="16"/>
      <c r="D129" s="16"/>
      <c r="E129" s="16"/>
      <c r="F129" s="16"/>
      <c r="G129" s="16"/>
      <c r="H129" s="16"/>
      <c r="I129" s="41">
        <f>SUM(I124:I128)</f>
        <v>2549.5163755776</v>
      </c>
      <c r="K129" s="80"/>
    </row>
    <row r="130" spans="1:9" ht="12.75">
      <c r="A130" s="7" t="s">
        <v>32</v>
      </c>
      <c r="B130" s="7" t="str">
        <f>A106</f>
        <v>MÓDULO 6 – CUSTOS INDIRETOS, TRIBUTOS E LUCRO</v>
      </c>
      <c r="C130" s="7"/>
      <c r="D130" s="7"/>
      <c r="E130" s="7"/>
      <c r="F130" s="7"/>
      <c r="G130" s="7"/>
      <c r="H130" s="7"/>
      <c r="I130" s="17">
        <f>I114</f>
        <v>78.8510219250804</v>
      </c>
    </row>
    <row r="131" spans="1:9" ht="12.75">
      <c r="A131" s="16" t="s">
        <v>122</v>
      </c>
      <c r="B131" s="16"/>
      <c r="C131" s="16"/>
      <c r="D131" s="16"/>
      <c r="E131" s="16"/>
      <c r="F131" s="16"/>
      <c r="G131" s="16"/>
      <c r="H131" s="16"/>
      <c r="I131" s="41">
        <f>SUM(I129:I130)</f>
        <v>2628.36739750268</v>
      </c>
    </row>
    <row r="134" spans="1:2" ht="14.25">
      <c r="A134" s="81" t="s">
        <v>123</v>
      </c>
      <c r="B134" s="82">
        <f>I131/I19</f>
        <v>2.5233941988313</v>
      </c>
    </row>
  </sheetData>
  <sheetProtection selectLockedCells="1" selectUnlockedCells="1"/>
  <mergeCells count="129">
    <mergeCell ref="A1:I2"/>
    <mergeCell ref="A3:I3"/>
    <mergeCell ref="A4:I4"/>
    <mergeCell ref="A6:I6"/>
    <mergeCell ref="B7:H7"/>
    <mergeCell ref="B8:H8"/>
    <mergeCell ref="B9:H9"/>
    <mergeCell ref="B10:H10"/>
    <mergeCell ref="A12:I12"/>
    <mergeCell ref="A13:B13"/>
    <mergeCell ref="C13:D13"/>
    <mergeCell ref="E13:I13"/>
    <mergeCell ref="A14:B14"/>
    <mergeCell ref="C14:D14"/>
    <mergeCell ref="E14:I14"/>
    <mergeCell ref="A16:I16"/>
    <mergeCell ref="B17:H17"/>
    <mergeCell ref="B18:H18"/>
    <mergeCell ref="B19:H19"/>
    <mergeCell ref="B20:H20"/>
    <mergeCell ref="B21:H21"/>
    <mergeCell ref="A22:I22"/>
    <mergeCell ref="A23:I23"/>
    <mergeCell ref="B24:G24"/>
    <mergeCell ref="B25:G25"/>
    <mergeCell ref="B26:G26"/>
    <mergeCell ref="B27:G27"/>
    <mergeCell ref="B28:G28"/>
    <mergeCell ref="B29:G29"/>
    <mergeCell ref="B30:G30"/>
    <mergeCell ref="B31:G31"/>
    <mergeCell ref="A32:H32"/>
    <mergeCell ref="A34:I34"/>
    <mergeCell ref="A35:G35"/>
    <mergeCell ref="B36:G36"/>
    <mergeCell ref="B37:G37"/>
    <mergeCell ref="A38:G38"/>
    <mergeCell ref="A39:I39"/>
    <mergeCell ref="A40:G41"/>
    <mergeCell ref="H40:I40"/>
    <mergeCell ref="H41:I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A51:G51"/>
    <mergeCell ref="A52:I52"/>
    <mergeCell ref="A53:G53"/>
    <mergeCell ref="B54:G54"/>
    <mergeCell ref="B55:G55"/>
    <mergeCell ref="B56:G56"/>
    <mergeCell ref="B57:G57"/>
    <mergeCell ref="B58:G58"/>
    <mergeCell ref="B59:G59"/>
    <mergeCell ref="A60:H60"/>
    <mergeCell ref="A61:I61"/>
    <mergeCell ref="A62:I62"/>
    <mergeCell ref="A63:H63"/>
    <mergeCell ref="B64:H64"/>
    <mergeCell ref="B65:H65"/>
    <mergeCell ref="B66:H66"/>
    <mergeCell ref="A67:H67"/>
    <mergeCell ref="A68:I68"/>
    <mergeCell ref="A69:I69"/>
    <mergeCell ref="B70:G70"/>
    <mergeCell ref="B71:G71"/>
    <mergeCell ref="B72:G72"/>
    <mergeCell ref="B73:G73"/>
    <mergeCell ref="B74:G74"/>
    <mergeCell ref="B75:G75"/>
    <mergeCell ref="A76:G76"/>
    <mergeCell ref="A77:I77"/>
    <mergeCell ref="A78:I78"/>
    <mergeCell ref="A79:G79"/>
    <mergeCell ref="B80:G80"/>
    <mergeCell ref="B81:G81"/>
    <mergeCell ref="B82:G82"/>
    <mergeCell ref="B83:G83"/>
    <mergeCell ref="B84:G84"/>
    <mergeCell ref="B85:G85"/>
    <mergeCell ref="A86:G86"/>
    <mergeCell ref="A87:I87"/>
    <mergeCell ref="A88:G88"/>
    <mergeCell ref="B89:G89"/>
    <mergeCell ref="A90:G90"/>
    <mergeCell ref="A91:I91"/>
    <mergeCell ref="A92:I92"/>
    <mergeCell ref="A93:H93"/>
    <mergeCell ref="B94:H94"/>
    <mergeCell ref="B95:H95"/>
    <mergeCell ref="A96:H96"/>
    <mergeCell ref="A97:I97"/>
    <mergeCell ref="A98:I98"/>
    <mergeCell ref="B99:G99"/>
    <mergeCell ref="B100:G100"/>
    <mergeCell ref="B101:G101"/>
    <mergeCell ref="B102:G102"/>
    <mergeCell ref="B103:G103"/>
    <mergeCell ref="A104:G104"/>
    <mergeCell ref="A105:I105"/>
    <mergeCell ref="A106:I106"/>
    <mergeCell ref="B107:G107"/>
    <mergeCell ref="B108:G108"/>
    <mergeCell ref="B109:G109"/>
    <mergeCell ref="B110:G110"/>
    <mergeCell ref="B111:G111"/>
    <mergeCell ref="B112:G112"/>
    <mergeCell ref="B113:G113"/>
    <mergeCell ref="A114:G114"/>
    <mergeCell ref="B116:G116"/>
    <mergeCell ref="B117:G117"/>
    <mergeCell ref="B118:G118"/>
    <mergeCell ref="B119:G119"/>
    <mergeCell ref="B120:G120"/>
    <mergeCell ref="A122:I122"/>
    <mergeCell ref="A123:H123"/>
    <mergeCell ref="B124:H124"/>
    <mergeCell ref="B125:H125"/>
    <mergeCell ref="B126:H126"/>
    <mergeCell ref="B127:H127"/>
    <mergeCell ref="B128:H128"/>
    <mergeCell ref="B129:H129"/>
    <mergeCell ref="B130:H130"/>
    <mergeCell ref="A131:H131"/>
  </mergeCells>
  <printOptions/>
  <pageMargins left="0.39375" right="0.19652777777777777" top="0.5902777777777778" bottom="0.39375" header="0.5118055555555555" footer="0.5118055555555555"/>
  <pageSetup horizontalDpi="300" verticalDpi="300" orientation="portrait" paperSize="9" scale="99"/>
  <rowBreaks count="1" manualBreakCount="1">
    <brk id="10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="118" zoomScaleNormal="118" workbookViewId="0" topLeftCell="A1">
      <selection activeCell="A1" sqref="A1"/>
    </sheetView>
  </sheetViews>
  <sheetFormatPr defaultColWidth="11.421875" defaultRowHeight="12.75"/>
  <cols>
    <col min="1" max="1" width="17.140625" style="83" customWidth="1"/>
    <col min="2" max="2" width="8.8515625" style="5" customWidth="1"/>
    <col min="3" max="3" width="54.28125" style="83" customWidth="1"/>
    <col min="4" max="4" width="12.7109375" style="5" customWidth="1"/>
    <col min="5" max="5" width="15.00390625" style="83" customWidth="1"/>
    <col min="6" max="6" width="13.140625" style="83" customWidth="1"/>
    <col min="7" max="7" width="15.28125" style="5" customWidth="1"/>
    <col min="8" max="8" width="14.00390625" style="83" customWidth="1"/>
    <col min="9" max="9" width="15.57421875" style="83" customWidth="1"/>
    <col min="10" max="10" width="11.57421875" style="83" customWidth="1"/>
    <col min="11" max="11" width="14.00390625" style="83" customWidth="1"/>
    <col min="12" max="16384" width="11.57421875" style="83" customWidth="1"/>
  </cols>
  <sheetData>
    <row r="1" spans="1:9" ht="27" customHeight="1">
      <c r="A1" s="84" t="s">
        <v>0</v>
      </c>
      <c r="B1" s="84"/>
      <c r="C1" s="84"/>
      <c r="D1" s="84"/>
      <c r="E1" s="84"/>
      <c r="F1" s="84"/>
      <c r="G1" s="84"/>
      <c r="H1" s="84"/>
      <c r="I1" s="84"/>
    </row>
    <row r="2" spans="1:9" ht="18">
      <c r="A2" s="85" t="s">
        <v>124</v>
      </c>
      <c r="B2" s="85"/>
      <c r="C2" s="85"/>
      <c r="D2" s="85"/>
      <c r="E2" s="85"/>
      <c r="F2" s="85"/>
      <c r="G2" s="85"/>
      <c r="H2" s="85"/>
      <c r="I2" s="85"/>
    </row>
    <row r="3" spans="1:9" ht="14.25">
      <c r="A3" s="86" t="s">
        <v>125</v>
      </c>
      <c r="B3" s="87"/>
      <c r="C3" s="87"/>
      <c r="D3" s="87"/>
      <c r="E3" s="87"/>
      <c r="F3" s="87"/>
      <c r="G3" s="87"/>
      <c r="H3" s="87"/>
      <c r="I3" s="87"/>
    </row>
    <row r="4" spans="1:9" ht="12.75">
      <c r="A4" s="88" t="s">
        <v>126</v>
      </c>
      <c r="B4" s="87"/>
      <c r="C4" s="87"/>
      <c r="D4" s="87"/>
      <c r="E4" s="87"/>
      <c r="F4" s="87"/>
      <c r="G4" s="87"/>
      <c r="H4" s="87"/>
      <c r="I4" s="87"/>
    </row>
    <row r="5" spans="1:9" ht="12.75">
      <c r="A5" s="88" t="s">
        <v>127</v>
      </c>
      <c r="B5" s="87"/>
      <c r="C5" s="87"/>
      <c r="D5" s="87"/>
      <c r="E5" s="87"/>
      <c r="F5" s="87"/>
      <c r="G5" s="87"/>
      <c r="H5" s="87"/>
      <c r="I5" s="87"/>
    </row>
    <row r="6" spans="1:9" ht="12.75">
      <c r="A6" s="88" t="s">
        <v>128</v>
      </c>
      <c r="B6" s="87"/>
      <c r="C6" s="87"/>
      <c r="D6" s="87"/>
      <c r="E6" s="87"/>
      <c r="F6" s="87"/>
      <c r="G6" s="87"/>
      <c r="H6" s="87"/>
      <c r="I6" s="87"/>
    </row>
    <row r="7" spans="1:9" ht="12.75">
      <c r="A7" s="88" t="s">
        <v>129</v>
      </c>
      <c r="B7" s="87"/>
      <c r="C7" s="87"/>
      <c r="D7" s="87"/>
      <c r="E7" s="87"/>
      <c r="F7" s="87"/>
      <c r="G7" s="87"/>
      <c r="H7" s="87"/>
      <c r="I7" s="87"/>
    </row>
    <row r="8" spans="1:9" ht="12.75">
      <c r="A8" s="88" t="s">
        <v>130</v>
      </c>
      <c r="B8" s="87"/>
      <c r="C8" s="87"/>
      <c r="D8" s="87"/>
      <c r="E8" s="87"/>
      <c r="F8" s="87"/>
      <c r="G8" s="87"/>
      <c r="H8" s="87"/>
      <c r="I8" s="87"/>
    </row>
    <row r="9" spans="1:9" ht="12.75">
      <c r="A9" s="88" t="s">
        <v>131</v>
      </c>
      <c r="B9" s="87"/>
      <c r="C9" s="87"/>
      <c r="D9" s="87"/>
      <c r="E9" s="87"/>
      <c r="F9" s="87"/>
      <c r="G9" s="87"/>
      <c r="H9" s="87"/>
      <c r="I9" s="87"/>
    </row>
    <row r="10" spans="1:9" ht="27.75">
      <c r="A10" s="89" t="s">
        <v>132</v>
      </c>
      <c r="B10" s="90" t="s">
        <v>133</v>
      </c>
      <c r="C10" s="89" t="s">
        <v>134</v>
      </c>
      <c r="D10" s="91" t="s">
        <v>135</v>
      </c>
      <c r="E10" s="91" t="s">
        <v>136</v>
      </c>
      <c r="F10" s="91" t="s">
        <v>137</v>
      </c>
      <c r="G10" s="91" t="s">
        <v>138</v>
      </c>
      <c r="H10" s="91" t="s">
        <v>139</v>
      </c>
      <c r="I10" s="91" t="s">
        <v>140</v>
      </c>
    </row>
    <row r="11" spans="1:9" ht="24.75">
      <c r="A11" s="92">
        <v>1</v>
      </c>
      <c r="B11" s="93">
        <v>1</v>
      </c>
      <c r="C11" s="94" t="s">
        <v>141</v>
      </c>
      <c r="D11" s="93">
        <v>12</v>
      </c>
      <c r="E11" s="93">
        <v>1</v>
      </c>
      <c r="F11" s="93">
        <f aca="true" t="shared" si="0" ref="F11:F12">D11*E11</f>
        <v>12</v>
      </c>
      <c r="G11" s="95">
        <f>'Item 1 - Planilha de Custos-Sem Insalubridade'!I131</f>
        <v>1870.29103631835</v>
      </c>
      <c r="H11" s="96">
        <f aca="true" t="shared" si="1" ref="H11:H12">F11*G11</f>
        <v>22443.4924358202</v>
      </c>
      <c r="I11" s="96">
        <f aca="true" t="shared" si="2" ref="I11:I12">H11*12</f>
        <v>269321.909229842</v>
      </c>
    </row>
    <row r="12" spans="1:9" ht="24.75">
      <c r="A12" s="92"/>
      <c r="B12" s="93">
        <v>2</v>
      </c>
      <c r="C12" s="94" t="s">
        <v>142</v>
      </c>
      <c r="D12" s="93">
        <v>8</v>
      </c>
      <c r="E12" s="93">
        <v>1</v>
      </c>
      <c r="F12" s="93">
        <f t="shared" si="0"/>
        <v>8</v>
      </c>
      <c r="G12" s="95">
        <f>'Item 2 - Planilha de Custos-Com Insalubridade'!I131</f>
        <v>2628.36739750268</v>
      </c>
      <c r="H12" s="96">
        <f t="shared" si="1"/>
        <v>21026.9391800214</v>
      </c>
      <c r="I12" s="96">
        <f t="shared" si="2"/>
        <v>252323.270160257</v>
      </c>
    </row>
    <row r="13" spans="1:9" ht="12.75">
      <c r="A13" s="97"/>
      <c r="B13" s="93"/>
      <c r="C13" s="97"/>
      <c r="D13" s="98">
        <f>SUM(D11:D12)</f>
        <v>20</v>
      </c>
      <c r="E13" s="99"/>
      <c r="F13" s="98">
        <f>SUM(F11:F12)</f>
        <v>20</v>
      </c>
      <c r="G13" s="93"/>
      <c r="H13" s="100">
        <f>SUM(H11:H12)</f>
        <v>43470.4316158417</v>
      </c>
      <c r="I13" s="100">
        <f>SUM(I11:I12)</f>
        <v>521645.1793901</v>
      </c>
    </row>
    <row r="14" ht="15">
      <c r="A14" s="101"/>
    </row>
    <row r="15" ht="15">
      <c r="A15" s="101" t="s">
        <v>143</v>
      </c>
    </row>
    <row r="16" ht="12.75">
      <c r="A16" s="83" t="s">
        <v>144</v>
      </c>
    </row>
  </sheetData>
  <sheetProtection selectLockedCells="1" selectUnlockedCells="1"/>
  <mergeCells count="10">
    <mergeCell ref="A1:I1"/>
    <mergeCell ref="A2:I2"/>
    <mergeCell ref="B3:I3"/>
    <mergeCell ref="B4:I4"/>
    <mergeCell ref="B5:I5"/>
    <mergeCell ref="B6:I6"/>
    <mergeCell ref="B7:I7"/>
    <mergeCell ref="B8:I8"/>
    <mergeCell ref="B9:I9"/>
    <mergeCell ref="A11:A12"/>
  </mergeCells>
  <printOptions horizontalCentered="1" verticalCentered="1"/>
  <pageMargins left="0.7875" right="0.7875" top="1.025" bottom="1.025" header="0.7875" footer="0.7875"/>
  <pageSetup horizontalDpi="300" verticalDpi="300" orientation="landscape" paperSize="9" scale="7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/>
  <cp:lastPrinted>2018-04-06T13:53:48Z</cp:lastPrinted>
  <dcterms:created xsi:type="dcterms:W3CDTF">2010-12-08T20:56:29Z</dcterms:created>
  <dcterms:modified xsi:type="dcterms:W3CDTF">2018-07-17T11:54:52Z</dcterms:modified>
  <cp:category/>
  <cp:version/>
  <cp:contentType/>
  <cp:contentStatus/>
  <cp:revision>56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